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gakushitaiyoka\願・届様式集\2025年度\02_とりまとめ\様式\01_貸与\"/>
    </mc:Choice>
  </mc:AlternateContent>
  <bookViews>
    <workbookView xWindow="0" yWindow="0" windowWidth="28800" windowHeight="11835"/>
  </bookViews>
  <sheets>
    <sheet name="①基本情報・異動情報（学生入力用）" sheetId="2" r:id="rId1"/>
    <sheet name="②異動情報・学校情報・機構に送付が必要な場合（学校入力用）" sheetId="3" r:id="rId2"/>
    <sheet name="③様式（自動作成・記入用）" sheetId="1" r:id="rId3"/>
  </sheets>
  <definedNames>
    <definedName name="_xlnm.Print_Area" localSheetId="0">'①基本情報・異動情報（学生入力用）'!$A$1:$AK$30</definedName>
    <definedName name="_xlnm.Print_Area" localSheetId="1">'②異動情報・学校情報・機構に送付が必要な場合（学校入力用）'!$A$1:$CG$120</definedName>
    <definedName name="_xlnm.Print_Area" localSheetId="2">'③様式（自動作成・記入用）'!$A$1:$BB$134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2" i="1" l="1"/>
  <c r="DN39" i="3" l="1"/>
  <c r="CO58" i="3" l="1"/>
  <c r="BI103" i="1"/>
  <c r="BI106" i="1"/>
  <c r="BF103" i="1"/>
  <c r="J111" i="1" s="1"/>
  <c r="BF106" i="1"/>
  <c r="J113" i="1" s="1"/>
  <c r="H19" i="1"/>
  <c r="H16" i="1"/>
  <c r="DN69" i="3" l="1"/>
  <c r="DL69" i="3"/>
  <c r="DJ69" i="3"/>
  <c r="DG69" i="3"/>
  <c r="DE69" i="3"/>
  <c r="DC69" i="3"/>
  <c r="DJ68" i="3"/>
  <c r="DG68" i="3"/>
  <c r="DN68" i="3" s="1"/>
  <c r="DE68" i="3"/>
  <c r="DL68" i="3" s="1"/>
  <c r="DC68" i="3"/>
  <c r="CR67" i="3"/>
  <c r="CR66" i="3" s="1"/>
  <c r="CT67" i="3"/>
  <c r="CT66" i="3" s="1"/>
  <c r="CV68" i="3"/>
  <c r="HC38" i="3"/>
  <c r="HJ38" i="3" s="1"/>
  <c r="HC34" i="3"/>
  <c r="HE38" i="3" s="1"/>
  <c r="HN38" i="3" s="1"/>
  <c r="BV29" i="3"/>
  <c r="CT65" i="3" l="1"/>
  <c r="CV66" i="3" s="1"/>
  <c r="HJ34" i="3"/>
  <c r="BF67" i="1"/>
  <c r="BH67" i="1" l="1"/>
  <c r="BN7" i="2"/>
  <c r="BN9" i="2"/>
  <c r="CL114" i="3" l="1"/>
  <c r="CJ114" i="3"/>
  <c r="CK110" i="3"/>
  <c r="CJ110" i="3"/>
  <c r="CK102" i="3"/>
  <c r="CJ102" i="3"/>
  <c r="BE114" i="1"/>
  <c r="BE113" i="1"/>
  <c r="DG80" i="3"/>
  <c r="DE80" i="3"/>
  <c r="DC80" i="3"/>
  <c r="CY80" i="3"/>
  <c r="CW80" i="3"/>
  <c r="CU80" i="3"/>
  <c r="CI39" i="3" l="1"/>
  <c r="CK39" i="3"/>
  <c r="CJ60" i="3"/>
  <c r="CJ59" i="3"/>
  <c r="CJ58" i="3"/>
  <c r="CK47" i="3"/>
  <c r="CI47" i="3"/>
  <c r="AB43" i="3"/>
  <c r="CI43" i="3" s="1"/>
  <c r="CK43" i="3" l="1"/>
  <c r="DN43" i="3" l="1"/>
  <c r="EA34" i="3"/>
  <c r="DV34" i="3"/>
  <c r="DN34" i="3"/>
  <c r="EA29" i="3"/>
  <c r="DV29" i="3"/>
  <c r="EA24" i="3"/>
  <c r="DV24" i="3"/>
  <c r="DN24" i="3"/>
  <c r="DN21" i="3"/>
  <c r="EA43" i="3" l="1"/>
  <c r="CM60" i="3"/>
  <c r="CM59" i="3"/>
  <c r="CL60" i="3"/>
  <c r="CL59" i="3"/>
  <c r="CL58" i="3"/>
  <c r="CM58" i="3"/>
  <c r="CL62" i="3" l="1"/>
  <c r="CL63" i="3"/>
  <c r="CM65" i="3"/>
  <c r="CM66" i="3"/>
  <c r="CM63" i="3"/>
  <c r="CM61" i="3"/>
  <c r="DN59" i="3"/>
  <c r="BW59" i="3" s="1"/>
  <c r="N142" i="1" s="1"/>
  <c r="N145" i="1" s="1"/>
  <c r="CL64" i="3"/>
  <c r="CL66" i="3"/>
  <c r="CL61" i="3"/>
  <c r="CM64" i="3"/>
  <c r="CM62" i="3"/>
  <c r="CL65" i="3"/>
  <c r="BH12" i="3"/>
  <c r="CN68" i="3" l="1"/>
  <c r="CM68" i="3"/>
  <c r="CR68" i="3" s="1"/>
  <c r="CL68" i="3"/>
  <c r="CO68" i="3"/>
  <c r="CM69" i="3"/>
  <c r="CO69" i="3"/>
  <c r="CR69" i="3" s="1"/>
  <c r="BW42" i="3"/>
  <c r="CL75" i="3"/>
  <c r="CL69" i="3"/>
  <c r="CL92" i="3"/>
  <c r="CL88" i="3"/>
  <c r="CL84" i="3"/>
  <c r="CL80" i="3"/>
  <c r="CL76" i="3"/>
  <c r="CL72" i="3"/>
  <c r="CL91" i="3"/>
  <c r="CL87" i="3"/>
  <c r="CL83" i="3"/>
  <c r="CL79" i="3"/>
  <c r="CL70" i="3"/>
  <c r="CL94" i="3"/>
  <c r="CL90" i="3"/>
  <c r="CL86" i="3"/>
  <c r="CL82" i="3"/>
  <c r="CL78" i="3"/>
  <c r="CL74" i="3"/>
  <c r="CL93" i="3"/>
  <c r="CL89" i="3"/>
  <c r="CL85" i="3"/>
  <c r="CL81" i="3"/>
  <c r="CL77" i="3"/>
  <c r="CL73" i="3"/>
  <c r="CR50" i="3"/>
  <c r="CR46" i="3"/>
  <c r="CR34" i="3"/>
  <c r="CR21" i="3"/>
  <c r="CI34" i="3"/>
  <c r="CI21" i="3"/>
  <c r="CK34" i="3"/>
  <c r="BQ90" i="3"/>
  <c r="BQ88" i="3"/>
  <c r="BQ86" i="3"/>
  <c r="BQ84" i="3"/>
  <c r="BQ82" i="3"/>
  <c r="BQ80" i="3"/>
  <c r="CM79" i="3" l="1"/>
  <c r="CM75" i="3"/>
  <c r="CO70" i="3"/>
  <c r="BR94" i="3"/>
  <c r="BN5" i="2"/>
  <c r="BN11" i="2" s="1"/>
  <c r="Z26" i="2" s="1"/>
  <c r="H136" i="1" s="1"/>
  <c r="EU69" i="3"/>
  <c r="AJ90" i="3"/>
  <c r="AJ88" i="3"/>
  <c r="AJ86" i="3"/>
  <c r="AJ84" i="3"/>
  <c r="AJ82" i="3"/>
  <c r="AJ80" i="3"/>
  <c r="G27" i="3"/>
  <c r="G23" i="3"/>
  <c r="G21" i="3"/>
  <c r="G19" i="3"/>
  <c r="G17" i="3"/>
  <c r="GL16" i="3"/>
  <c r="GJ16" i="3"/>
  <c r="GH16" i="3"/>
  <c r="EN16" i="3"/>
  <c r="G15" i="3"/>
  <c r="CM21" i="3"/>
  <c r="CK21" i="3"/>
  <c r="AA14" i="3"/>
  <c r="G13" i="3"/>
  <c r="GP12" i="3"/>
  <c r="GR12" i="3" s="1"/>
  <c r="AA12" i="3"/>
  <c r="G11" i="3"/>
  <c r="EY9" i="3"/>
  <c r="G9" i="3"/>
  <c r="GL7" i="3"/>
  <c r="GJ7" i="3"/>
  <c r="GH7" i="3"/>
  <c r="EY7" i="3"/>
  <c r="G7" i="3"/>
  <c r="P21" i="2"/>
  <c r="S21" i="2" s="1"/>
  <c r="P19" i="2"/>
  <c r="S19" i="2" s="1"/>
  <c r="P17" i="2"/>
  <c r="S17" i="2" s="1"/>
  <c r="P15" i="2"/>
  <c r="S15" i="2" s="1"/>
  <c r="P13" i="2"/>
  <c r="S13" i="2" s="1"/>
  <c r="P11" i="2"/>
  <c r="S11" i="2" s="1"/>
  <c r="P9" i="2"/>
  <c r="S9" i="2" s="1"/>
  <c r="P7" i="2"/>
  <c r="S7" i="2" s="1"/>
  <c r="P5" i="2"/>
  <c r="S5" i="2" s="1"/>
  <c r="H139" i="1" l="1"/>
  <c r="H142" i="1"/>
  <c r="H145" i="1" s="1"/>
  <c r="CM89" i="3"/>
  <c r="CM84" i="3"/>
  <c r="CM82" i="3"/>
  <c r="CM73" i="3"/>
  <c r="CM91" i="3"/>
  <c r="CM90" i="3"/>
  <c r="CM74" i="3"/>
  <c r="CM81" i="3"/>
  <c r="CM92" i="3"/>
  <c r="CM76" i="3"/>
  <c r="CM83" i="3"/>
  <c r="CM94" i="3"/>
  <c r="CM86" i="3"/>
  <c r="CM78" i="3"/>
  <c r="CM93" i="3"/>
  <c r="CM85" i="3"/>
  <c r="CM77" i="3"/>
  <c r="CM70" i="3"/>
  <c r="CM88" i="3"/>
  <c r="CM80" i="3"/>
  <c r="CM72" i="3"/>
  <c r="CM87" i="3"/>
  <c r="AQ21" i="3"/>
  <c r="CY21" i="3" s="1"/>
  <c r="DB21" i="3" s="1"/>
  <c r="S26" i="2"/>
  <c r="AR26" i="2" s="1"/>
  <c r="AK94" i="3"/>
  <c r="CU94" i="3" s="1"/>
  <c r="AO89" i="3" s="1"/>
  <c r="T136" i="1" s="1"/>
  <c r="T139" i="1" s="1"/>
  <c r="DO94" i="3"/>
  <c r="BW89" i="3" s="1"/>
  <c r="T142" i="1" s="1"/>
  <c r="T145" i="1" s="1"/>
  <c r="AQ43" i="3"/>
  <c r="CY46" i="3" s="1"/>
  <c r="DB46" i="3" s="1"/>
  <c r="AQ31" i="3"/>
  <c r="CY34" i="3" s="1"/>
  <c r="DB34" i="3" s="1"/>
  <c r="GP14" i="3"/>
  <c r="GR14" i="3" s="1"/>
  <c r="GP16" i="3"/>
  <c r="GR16" i="3" s="1"/>
  <c r="EN14" i="3"/>
  <c r="EQ14" i="3" s="1"/>
  <c r="EN7" i="3"/>
  <c r="AJ26" i="2"/>
  <c r="CN72" i="3" l="1"/>
  <c r="CO72" i="3" s="1"/>
  <c r="AP26" i="2"/>
  <c r="G26" i="2" s="1"/>
  <c r="B136" i="1" s="1"/>
  <c r="AO59" i="3"/>
  <c r="N136" i="1" s="1"/>
  <c r="N139" i="1" s="1"/>
  <c r="GR18" i="3"/>
  <c r="FN17" i="3" s="1"/>
  <c r="B142" i="1" l="1"/>
  <c r="B145" i="1" s="1"/>
  <c r="AV145" i="1" s="1"/>
  <c r="B139" i="1"/>
  <c r="AV139" i="1" s="1"/>
  <c r="CN73" i="3"/>
  <c r="CO73" i="3" s="1"/>
  <c r="AV142" i="1" l="1"/>
  <c r="CN74" i="3"/>
  <c r="CN75" i="3" s="1"/>
  <c r="H30" i="1"/>
  <c r="CO74" i="3"/>
  <c r="O40" i="1" l="1"/>
  <c r="AI19" i="1"/>
  <c r="L24" i="1"/>
  <c r="H50" i="1"/>
  <c r="N22" i="1"/>
  <c r="J22" i="1"/>
  <c r="Z24" i="1"/>
  <c r="AB22" i="1"/>
  <c r="H22" i="1"/>
  <c r="T24" i="1"/>
  <c r="N24" i="1"/>
  <c r="V22" i="1"/>
  <c r="P22" i="1"/>
  <c r="H66" i="1"/>
  <c r="X24" i="1"/>
  <c r="R24" i="1"/>
  <c r="Z22" i="1"/>
  <c r="AH30" i="1"/>
  <c r="T22" i="1"/>
  <c r="AI23" i="1"/>
  <c r="AW19" i="1"/>
  <c r="P24" i="1"/>
  <c r="AR16" i="1"/>
  <c r="J24" i="1"/>
  <c r="R22" i="1"/>
  <c r="AB24" i="1"/>
  <c r="L22" i="1"/>
  <c r="V24" i="1"/>
  <c r="AI16" i="1"/>
  <c r="H24" i="1"/>
  <c r="C8" i="1"/>
  <c r="X22" i="1"/>
  <c r="W40" i="1"/>
  <c r="V35" i="1"/>
  <c r="L35" i="1"/>
  <c r="H35" i="1"/>
  <c r="T40" i="1"/>
  <c r="R35" i="1"/>
  <c r="BF30" i="1"/>
  <c r="CO75" i="3"/>
  <c r="CN76" i="3"/>
  <c r="AA95" i="1" l="1"/>
  <c r="T81" i="1"/>
  <c r="O81" i="1"/>
  <c r="O72" i="1"/>
  <c r="BF34" i="1"/>
  <c r="O55" i="1"/>
  <c r="AU44" i="1"/>
  <c r="AM44" i="1"/>
  <c r="AN40" i="1"/>
  <c r="AN48" i="1" s="1"/>
  <c r="AN85" i="1"/>
  <c r="BH84" i="1" s="1"/>
  <c r="T55" i="1"/>
  <c r="AR40" i="1"/>
  <c r="BK67" i="1" s="1"/>
  <c r="BH30" i="1"/>
  <c r="BF38" i="1"/>
  <c r="T72" i="1"/>
  <c r="AN60" i="1"/>
  <c r="AV73" i="1"/>
  <c r="AV40" i="1"/>
  <c r="AV48" i="1" s="1"/>
  <c r="BP67" i="1" s="1"/>
  <c r="AY73" i="1"/>
  <c r="AN56" i="1"/>
  <c r="AM34" i="1"/>
  <c r="CO76" i="3"/>
  <c r="CN77" i="3"/>
  <c r="BJ67" i="1" l="1"/>
  <c r="BF47" i="1"/>
  <c r="AU64" i="1"/>
  <c r="BF84" i="1"/>
  <c r="BE84" i="1" s="1"/>
  <c r="AM64" i="1"/>
  <c r="BN67" i="1"/>
  <c r="AR48" i="1"/>
  <c r="BO67" i="1" s="1"/>
  <c r="BL67" i="1"/>
  <c r="CO77" i="3"/>
  <c r="CN78" i="3"/>
  <c r="AJ105" i="1" l="1"/>
  <c r="AS105" i="1"/>
  <c r="P118" i="1"/>
  <c r="B95" i="1"/>
  <c r="T118" i="1"/>
  <c r="AB118" i="1"/>
  <c r="L118" i="1"/>
  <c r="J118" i="1"/>
  <c r="J108" i="1"/>
  <c r="AB110" i="1"/>
  <c r="R118" i="1"/>
  <c r="O108" i="1"/>
  <c r="B118" i="1"/>
  <c r="AJ110" i="1"/>
  <c r="V118" i="1"/>
  <c r="S108" i="1"/>
  <c r="N118" i="1"/>
  <c r="X118" i="1"/>
  <c r="AO110" i="1"/>
  <c r="BL72" i="1"/>
  <c r="AM67" i="1" s="1"/>
  <c r="AB105" i="1"/>
  <c r="AM52" i="1"/>
  <c r="AU52" i="1"/>
  <c r="CO78" i="3"/>
  <c r="CN79" i="3"/>
  <c r="AP4" i="1" l="1"/>
  <c r="AU67" i="1"/>
  <c r="CO79" i="3"/>
  <c r="CN80" i="3"/>
  <c r="AV133" i="1" l="1"/>
  <c r="AP133" i="1"/>
  <c r="CO80" i="3"/>
  <c r="CN81" i="3"/>
  <c r="CO81" i="3" l="1"/>
  <c r="CN82" i="3"/>
  <c r="CN83" i="3" l="1"/>
  <c r="CO82" i="3"/>
  <c r="CN84" i="3" l="1"/>
  <c r="CO83" i="3"/>
  <c r="CN85" i="3" l="1"/>
  <c r="CO84" i="3"/>
  <c r="CN86" i="3" l="1"/>
  <c r="CO85" i="3"/>
  <c r="CN87" i="3" l="1"/>
  <c r="CO86" i="3"/>
  <c r="CN88" i="3" l="1"/>
  <c r="CO87" i="3"/>
  <c r="CN89" i="3" l="1"/>
  <c r="CO88" i="3"/>
  <c r="CN90" i="3" l="1"/>
  <c r="CO89" i="3"/>
  <c r="CN91" i="3" l="1"/>
  <c r="CO90" i="3"/>
  <c r="CN92" i="3" l="1"/>
  <c r="CO91" i="3"/>
  <c r="CN93" i="3" l="1"/>
  <c r="CO92" i="3"/>
  <c r="CN94" i="3" l="1"/>
  <c r="CO94" i="3" s="1"/>
  <c r="CO93" i="3"/>
</calcChain>
</file>

<file path=xl/sharedStrings.xml><?xml version="1.0" encoding="utf-8"?>
<sst xmlns="http://schemas.openxmlformats.org/spreadsheetml/2006/main" count="342" uniqueCount="247">
  <si>
    <t>[ 様式１－４ ]</t>
    <phoneticPr fontId="3"/>
  </si>
  <si>
    <t>独立行政法人日本学生支援機構理事長　殿</t>
    <phoneticPr fontId="3"/>
  </si>
  <si>
    <t>　下記のとおり願出（届出）いたします。</t>
    <phoneticPr fontId="3"/>
  </si>
  <si>
    <t>返還誓約書の機構送付</t>
    <phoneticPr fontId="3"/>
  </si>
  <si>
    <t xml:space="preserve">            ※送付済の場合は□に✔をいれてください。返還誓約書を送付していない場合，本願（届）を作成できません。</t>
    <phoneticPr fontId="3"/>
  </si>
  <si>
    <t>.</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</si>
  <si>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</si>
  <si>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</si>
  <si>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</si>
  <si>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</si>
  <si>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</si>
  <si>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</si>
  <si>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</si>
  <si>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</si>
  <si>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</si>
  <si>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</si>
  <si>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奨学生番号①</t>
    <phoneticPr fontId="14"/>
  </si>
  <si>
    <t>氏名</t>
    <rPh sb="0" eb="2">
      <t>シメイ</t>
    </rPh>
    <phoneticPr fontId="3"/>
  </si>
  <si>
    <t>奨学生番号②</t>
    <phoneticPr fontId="14"/>
  </si>
  <si>
    <t>２．異動情報</t>
    <rPh sb="2" eb="4">
      <t>イドウ</t>
    </rPh>
    <rPh sb="4" eb="6">
      <t>ジョウホウ</t>
    </rPh>
    <phoneticPr fontId="14"/>
  </si>
  <si>
    <t>記入者</t>
    <rPh sb="0" eb="2">
      <t>キニュウ</t>
    </rPh>
    <rPh sb="2" eb="3">
      <t>シャ</t>
    </rPh>
    <phoneticPr fontId="14"/>
  </si>
  <si>
    <t>奨学生</t>
    <rPh sb="0" eb="3">
      <t>ショウガクセイ</t>
    </rPh>
    <phoneticPr fontId="14"/>
  </si>
  <si>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</si>
  <si>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</si>
  <si>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</si>
  <si>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</si>
  <si>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</si>
  <si>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</si>
  <si>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</si>
  <si>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学校</t>
    <rPh sb="0" eb="2">
      <t>ガッコウ</t>
    </rPh>
    <phoneticPr fontId="14"/>
  </si>
  <si>
    <t>休学日</t>
    <rPh sb="0" eb="3">
      <t>キュウガクビ</t>
    </rPh>
    <phoneticPr fontId="3"/>
  </si>
  <si>
    <t>月</t>
    <rPh sb="0" eb="1">
      <t>ツキ</t>
    </rPh>
    <phoneticPr fontId="3"/>
  </si>
  <si>
    <t>日</t>
    <rPh sb="0" eb="1">
      <t>ニチ</t>
    </rPh>
    <phoneticPr fontId="14"/>
  </si>
  <si>
    <t>休学</t>
    <rPh sb="0" eb="2">
      <t>キュウガク</t>
    </rPh>
    <phoneticPr fontId="3"/>
  </si>
  <si>
    <t>留学</t>
    <rPh sb="0" eb="2">
      <t>リュウガク</t>
    </rPh>
    <phoneticPr fontId="3"/>
  </si>
  <si>
    <t>在学</t>
    <rPh sb="0" eb="2">
      <t>ザイガク</t>
    </rPh>
    <phoneticPr fontId="3"/>
  </si>
  <si>
    <t>～</t>
    <phoneticPr fontId="3"/>
  </si>
  <si>
    <t>休止開始年月</t>
    <rPh sb="0" eb="2">
      <t>キュウシ</t>
    </rPh>
    <rPh sb="2" eb="4">
      <t>カイシ</t>
    </rPh>
    <rPh sb="4" eb="6">
      <t>ネンゲツ</t>
    </rPh>
    <phoneticPr fontId="3"/>
  </si>
  <si>
    <t>月</t>
    <rPh sb="0" eb="1">
      <t>ガツ</t>
    </rPh>
    <phoneticPr fontId="14"/>
  </si>
  <si>
    <t>国費情報
※３</t>
    <rPh sb="0" eb="2">
      <t>コクヒ</t>
    </rPh>
    <rPh sb="2" eb="4">
      <t>ジョウホウ</t>
    </rPh>
    <phoneticPr fontId="3"/>
  </si>
  <si>
    <t>海外留学支援制度</t>
    <rPh sb="0" eb="2">
      <t>カイガイ</t>
    </rPh>
    <rPh sb="2" eb="4">
      <t>リュウガク</t>
    </rPh>
    <rPh sb="4" eb="8">
      <t>シエンセイド</t>
    </rPh>
    <phoneticPr fontId="3"/>
  </si>
  <si>
    <t>官民協働海外留学支援制度</t>
    <rPh sb="0" eb="2">
      <t>カンミン</t>
    </rPh>
    <rPh sb="2" eb="4">
      <t>キョウドウ</t>
    </rPh>
    <rPh sb="4" eb="6">
      <t>カイガイ</t>
    </rPh>
    <rPh sb="6" eb="8">
      <t>リュウガク</t>
    </rPh>
    <rPh sb="8" eb="12">
      <t>シエンセイド</t>
    </rPh>
    <phoneticPr fontId="3"/>
  </si>
  <si>
    <t>受給期間</t>
    <rPh sb="0" eb="2">
      <t>ジュキュウ</t>
    </rPh>
    <rPh sb="2" eb="4">
      <t>キカン</t>
    </rPh>
    <phoneticPr fontId="3"/>
  </si>
  <si>
    <t>月から</t>
    <rPh sb="0" eb="1">
      <t>ガツ</t>
    </rPh>
    <phoneticPr fontId="3"/>
  </si>
  <si>
    <t>中断希望年月</t>
    <rPh sb="0" eb="4">
      <t>チュウダンキボウ</t>
    </rPh>
    <rPh sb="4" eb="6">
      <t>ネンゲツ</t>
    </rPh>
    <phoneticPr fontId="3"/>
  </si>
  <si>
    <t>留学奨学金継続願提出</t>
    <rPh sb="0" eb="2">
      <t>リュウガク</t>
    </rPh>
    <rPh sb="2" eb="5">
      <t>ショウガクキン</t>
    </rPh>
    <rPh sb="5" eb="7">
      <t>ケイゾク</t>
    </rPh>
    <rPh sb="7" eb="8">
      <t>ネガイ</t>
    </rPh>
    <rPh sb="8" eb="10">
      <t>テイシュツ</t>
    </rPh>
    <phoneticPr fontId="3"/>
  </si>
  <si>
    <t>有</t>
    <rPh sb="0" eb="1">
      <t>ア</t>
    </rPh>
    <phoneticPr fontId="3"/>
  </si>
  <si>
    <t>無</t>
    <rPh sb="0" eb="1">
      <t>ナ</t>
    </rPh>
    <phoneticPr fontId="3"/>
  </si>
  <si>
    <t>です。</t>
    <phoneticPr fontId="3"/>
  </si>
  <si>
    <t>上記記載のとおり相違ないことを証明いたします。</t>
    <rPh sb="0" eb="2">
      <t>ジョウキ</t>
    </rPh>
    <rPh sb="2" eb="4">
      <t>キサイ</t>
    </rPh>
    <rPh sb="8" eb="10">
      <t>ソウイ</t>
    </rPh>
    <rPh sb="15" eb="17">
      <t>ショウメイ</t>
    </rPh>
    <phoneticPr fontId="14"/>
  </si>
  <si>
    <t>振込超過あり</t>
    <rPh sb="0" eb="4">
      <t>フリコミチョウカ</t>
    </rPh>
    <phoneticPr fontId="14"/>
  </si>
  <si>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</si>
  <si>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</si>
  <si>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</si>
  <si>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</si>
  <si>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</si>
  <si>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未振込あり</t>
    <rPh sb="0" eb="1">
      <t>ミ</t>
    </rPh>
    <rPh sb="1" eb="3">
      <t>フリコミ</t>
    </rPh>
    <phoneticPr fontId="14"/>
  </si>
  <si>
    <t>担当課長※</t>
    <rPh sb="0" eb="2">
      <t>タントウ</t>
    </rPh>
    <rPh sb="2" eb="4">
      <t>カチョウ</t>
    </rPh>
    <phoneticPr fontId="1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</si>
  <si>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</si>
  <si>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</si>
  <si>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</si>
  <si>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</si>
  <si>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4"/>
  </si>
  <si>
    <t>　第一種：</t>
    <rPh sb="1" eb="4">
      <t>ダイイッシュ</t>
    </rPh>
    <phoneticPr fontId="14"/>
  </si>
  <si>
    <t>月</t>
    <rPh sb="0" eb="1">
      <t>ゲツ</t>
    </rPh>
    <phoneticPr fontId="14"/>
  </si>
  <si>
    <t>振込超過</t>
    <rPh sb="0" eb="4">
      <t>フリコミチョウカ</t>
    </rPh>
    <phoneticPr fontId="14"/>
  </si>
  <si>
    <t>か月</t>
    <rPh sb="1" eb="2">
      <t>ゲツ</t>
    </rPh>
    <phoneticPr fontId="14"/>
  </si>
  <si>
    <t>要返戻金額</t>
    <rPh sb="0" eb="5">
      <t>ヨウヘンレイキンガク</t>
    </rPh>
    <phoneticPr fontId="14"/>
  </si>
  <si>
    <t>円</t>
    <rPh sb="0" eb="1">
      <t>エン</t>
    </rPh>
    <phoneticPr fontId="3"/>
  </si>
  <si>
    <t>　第二種：</t>
    <rPh sb="1" eb="4">
      <t>ダイニシュ</t>
    </rPh>
    <phoneticPr fontId="14"/>
  </si>
  <si>
    <t>有</t>
    <rPh sb="0" eb="1">
      <t>ユウ</t>
    </rPh>
    <phoneticPr fontId="14"/>
  </si>
  <si>
    <t>無</t>
    <rPh sb="0" eb="1">
      <t>ナ</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</si>
  <si>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</si>
  <si>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</si>
  <si>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</si>
  <si>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</si>
  <si>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【貸与】休止</t>
    <rPh sb="1" eb="3">
      <t>タイヨ</t>
    </rPh>
    <rPh sb="4" eb="6">
      <t>キュウシ</t>
    </rPh>
    <phoneticPr fontId="3"/>
  </si>
  <si>
    <t>【貸与】　休止の異動願 （ 届 ）</t>
    <rPh sb="1" eb="3">
      <t>タイヨ</t>
    </rPh>
    <rPh sb="5" eb="6">
      <t>キュウ</t>
    </rPh>
    <rPh sb="6" eb="7">
      <t>トメ</t>
    </rPh>
    <phoneticPr fontId="3"/>
  </si>
  <si>
    <t>　【休止】(通常の休学)</t>
    <rPh sb="2" eb="3">
      <t>キュウ</t>
    </rPh>
    <rPh sb="3" eb="4">
      <t>ト</t>
    </rPh>
    <phoneticPr fontId="14"/>
  </si>
  <si>
    <t>　【休止】(長期欠席)</t>
    <rPh sb="2" eb="3">
      <t>キュウ</t>
    </rPh>
    <rPh sb="3" eb="4">
      <t>ト</t>
    </rPh>
    <rPh sb="6" eb="10">
      <t>チョウキケッセキ</t>
    </rPh>
    <phoneticPr fontId="14"/>
  </si>
  <si>
    <r>
      <t>　【休止】</t>
    </r>
    <r>
      <rPr>
        <b/>
        <sz val="14"/>
        <rFont val="ＭＳ Ｐゴシック"/>
        <family val="3"/>
        <charset val="128"/>
      </rPr>
      <t>（長期履修学生の貸与先送り)</t>
    </r>
    <r>
      <rPr>
        <b/>
        <sz val="15"/>
        <rFont val="ＭＳ Ｐゴシック"/>
        <family val="3"/>
        <charset val="128"/>
      </rPr>
      <t xml:space="preserve">
　奨学生の</t>
    </r>
    <r>
      <rPr>
        <b/>
        <u val="double"/>
        <sz val="15"/>
        <color rgb="FFFF0000"/>
        <rFont val="ＭＳ Ｐゴシック"/>
        <family val="3"/>
        <charset val="128"/>
      </rPr>
      <t>自署が必要</t>
    </r>
    <rPh sb="2" eb="3">
      <t>キュウ</t>
    </rPh>
    <rPh sb="3" eb="4">
      <t>ト</t>
    </rPh>
    <rPh sb="6" eb="12">
      <t>チョウキリシュウガクセイ</t>
    </rPh>
    <rPh sb="13" eb="15">
      <t>タイヨ</t>
    </rPh>
    <rPh sb="15" eb="17">
      <t>サキオク</t>
    </rPh>
    <rPh sb="21" eb="24">
      <t>ショウガクセイ</t>
    </rPh>
    <rPh sb="25" eb="27">
      <t>ジショ</t>
    </rPh>
    <rPh sb="28" eb="30">
      <t>ヒツヨウ</t>
    </rPh>
    <phoneticPr fontId="14"/>
  </si>
  <si>
    <t>　【休止】(留学)</t>
    <rPh sb="2" eb="3">
      <t>キュウ</t>
    </rPh>
    <rPh sb="3" eb="4">
      <t>ト</t>
    </rPh>
    <rPh sb="6" eb="8">
      <t>リュウガク</t>
    </rPh>
    <phoneticPr fontId="14"/>
  </si>
  <si>
    <t>休止の異動始期は</t>
    <rPh sb="0" eb="2">
      <t>キュウシ</t>
    </rPh>
    <rPh sb="3" eb="5">
      <t>イドウ</t>
    </rPh>
    <rPh sb="5" eb="7">
      <t>シキ</t>
    </rPh>
    <phoneticPr fontId="3"/>
  </si>
  <si>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</si>
  <si>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4"/>
  </si>
  <si>
    <t>①異動種別</t>
    <rPh sb="1" eb="3">
      <t>イドウ</t>
    </rPh>
    <rPh sb="3" eb="5">
      <t>シュベツ</t>
    </rPh>
    <phoneticPr fontId="14"/>
  </si>
  <si>
    <t>退学</t>
    <rPh sb="0" eb="2">
      <t>タイガク</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</si>
  <si>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</si>
  <si>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</si>
  <si>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</si>
  <si>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</si>
  <si>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</si>
  <si>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</si>
  <si>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</si>
  <si>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</si>
  <si>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</si>
  <si>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⑨奨学生番号①</t>
    <rPh sb="1" eb="6">
      <t>ショウガクセイバンゴウ</t>
    </rPh>
    <phoneticPr fontId="14"/>
  </si>
  <si>
    <t>⑩奨学生番号②</t>
    <rPh sb="1" eb="6">
      <t>ショウガクセイバンゴウ</t>
    </rPh>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</si>
  <si>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</si>
  <si>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</si>
  <si>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</si>
  <si>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</si>
  <si>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</si>
  <si>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※送付済の場合は□に✔をいれてください。返還誓約書を送付していない場合，本願（届）を作成できません。</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</si>
  <si>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</si>
  <si>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</si>
  <si>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</si>
  <si>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</si>
  <si>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</si>
  <si>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</si>
  <si>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</si>
  <si>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</si>
  <si>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</si>
  <si>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</si>
  <si>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</si>
  <si>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</si>
  <si>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</si>
  <si>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</si>
  <si>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</si>
  <si>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</si>
  <si>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</si>
  <si>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⑩奨学生番号</t>
    <rPh sb="1" eb="6">
      <t>ショウガクセイバンゴウ</t>
    </rPh>
    <phoneticPr fontId="14"/>
  </si>
  <si>
    <t>入力
チェック３</t>
    <rPh sb="0" eb="2">
      <t>ニュウリョク</t>
    </rPh>
    <phoneticPr fontId="3"/>
  </si>
  <si>
    <t>エラー５</t>
    <phoneticPr fontId="14"/>
  </si>
  <si>
    <t>エラー６</t>
    <phoneticPr fontId="14"/>
  </si>
  <si>
    <t>②学校名</t>
    <rPh sb="1" eb="3">
      <t>ガッコウ</t>
    </rPh>
    <rPh sb="3" eb="4">
      <t>メイ</t>
    </rPh>
    <phoneticPr fontId="14"/>
  </si>
  <si>
    <t>④学校電話番号</t>
    <rPh sb="1" eb="3">
      <t>ガッコウ</t>
    </rPh>
    <rPh sb="3" eb="5">
      <t>デンワ</t>
    </rPh>
    <rPh sb="5" eb="7">
      <t>バンゴウ</t>
    </rPh>
    <phoneticPr fontId="14"/>
  </si>
  <si>
    <t>⑤学校担当者名</t>
    <rPh sb="1" eb="3">
      <t>ガッコウ</t>
    </rPh>
    <rPh sb="3" eb="6">
      <t>タントウシャ</t>
    </rPh>
    <rPh sb="6" eb="7">
      <t>メイ</t>
    </rPh>
    <phoneticPr fontId="14"/>
  </si>
  <si>
    <t>入力
チェック４</t>
    <rPh sb="0" eb="2">
      <t>ニュウリョク</t>
    </rPh>
    <phoneticPr fontId="3"/>
  </si>
  <si>
    <t>⑦学校区分
　 (例：01)</t>
    <rPh sb="1" eb="3">
      <t>ガッコウ</t>
    </rPh>
    <rPh sb="3" eb="5">
      <t>クブン</t>
    </rPh>
    <rPh sb="9" eb="10">
      <t>レイ</t>
    </rPh>
    <phoneticPr fontId="14"/>
  </si>
  <si>
    <t>休止（通常の休学）</t>
    <rPh sb="0" eb="2">
      <t>キュウシ</t>
    </rPh>
    <rPh sb="3" eb="5">
      <t>ツウジョウ</t>
    </rPh>
    <rPh sb="6" eb="8">
      <t>キュウガク</t>
    </rPh>
    <phoneticPr fontId="3"/>
  </si>
  <si>
    <t>休止（長期欠席）</t>
    <rPh sb="0" eb="2">
      <t>キュウシ</t>
    </rPh>
    <rPh sb="3" eb="7">
      <t>チョウキケッセキ</t>
    </rPh>
    <phoneticPr fontId="3"/>
  </si>
  <si>
    <t>休止（長期履修学生の貸与先送り）</t>
    <rPh sb="0" eb="2">
      <t>キュウシ</t>
    </rPh>
    <rPh sb="3" eb="9">
      <t>チョウキリシュウガクセイ</t>
    </rPh>
    <rPh sb="10" eb="12">
      <t>タイヨ</t>
    </rPh>
    <rPh sb="12" eb="14">
      <t>サキオク</t>
    </rPh>
    <phoneticPr fontId="3"/>
  </si>
  <si>
    <t>休止（留学）</t>
    <rPh sb="0" eb="2">
      <t>キュウシ</t>
    </rPh>
    <rPh sb="3" eb="5">
      <t>リュウガク</t>
    </rPh>
    <phoneticPr fontId="3"/>
  </si>
  <si>
    <t>②休止事由</t>
    <rPh sb="1" eb="3">
      <t>キュウシ</t>
    </rPh>
    <rPh sb="3" eb="5">
      <t>ジユウ</t>
    </rPh>
    <phoneticPr fontId="14"/>
  </si>
  <si>
    <t>　☑　【休止】（通常の休学）の場合</t>
    <rPh sb="4" eb="6">
      <t>キュウシ</t>
    </rPh>
    <rPh sb="8" eb="10">
      <t>ツウジョウ</t>
    </rPh>
    <rPh sb="11" eb="13">
      <t>キュウガク</t>
    </rPh>
    <rPh sb="15" eb="17">
      <t>バアイ</t>
    </rPh>
    <phoneticPr fontId="3"/>
  </si>
  <si>
    <t>　☑　【休止】（長期欠席）の場合</t>
    <rPh sb="4" eb="6">
      <t>キュウシ</t>
    </rPh>
    <rPh sb="8" eb="12">
      <t>チョウキケッセキ</t>
    </rPh>
    <rPh sb="14" eb="16">
      <t>バアイ</t>
    </rPh>
    <phoneticPr fontId="3"/>
  </si>
  <si>
    <t>　☑　【休止】（長期履修学生の貸与先送り）の場合</t>
    <rPh sb="4" eb="6">
      <t>キュウシ</t>
    </rPh>
    <rPh sb="8" eb="12">
      <t>チョウキリシュウ</t>
    </rPh>
    <rPh sb="12" eb="14">
      <t>ガクセイ</t>
    </rPh>
    <rPh sb="15" eb="17">
      <t>タイヨ</t>
    </rPh>
    <rPh sb="17" eb="19">
      <t>サキオク</t>
    </rPh>
    <rPh sb="22" eb="24">
      <t>バアイ</t>
    </rPh>
    <phoneticPr fontId="3"/>
  </si>
  <si>
    <t>から</t>
    <phoneticPr fontId="3"/>
  </si>
  <si>
    <t>（見込）</t>
    <rPh sb="1" eb="3">
      <t>ミコ</t>
    </rPh>
    <phoneticPr fontId="3"/>
  </si>
  <si>
    <t>　☑　【休止】（留学）の場合</t>
    <rPh sb="4" eb="6">
      <t>キュウシ</t>
    </rPh>
    <rPh sb="8" eb="10">
      <t>リュウガク</t>
    </rPh>
    <rPh sb="12" eb="14">
      <t>バアイ</t>
    </rPh>
    <phoneticPr fontId="3"/>
  </si>
  <si>
    <t>Ⅰ</t>
    <phoneticPr fontId="3"/>
  </si>
  <si>
    <t>Ⅱ</t>
    <phoneticPr fontId="3"/>
  </si>
  <si>
    <t>⑥留学奨学金
　 継続願提出</t>
    <rPh sb="1" eb="6">
      <t>リュウガクショウガクキン</t>
    </rPh>
    <rPh sb="9" eb="12">
      <t>ケイゾクネガイ</t>
    </rPh>
    <rPh sb="12" eb="14">
      <t>テイシュツ</t>
    </rPh>
    <phoneticPr fontId="14"/>
  </si>
  <si>
    <t>通常の休学</t>
    <rPh sb="0" eb="2">
      <t>ツウジョウ</t>
    </rPh>
    <rPh sb="3" eb="5">
      <t>キュウガク</t>
    </rPh>
    <phoneticPr fontId="3"/>
  </si>
  <si>
    <t>長期欠席</t>
    <rPh sb="0" eb="4">
      <t>チョウキケッセキ</t>
    </rPh>
    <phoneticPr fontId="3"/>
  </si>
  <si>
    <t>異動始期</t>
    <rPh sb="0" eb="2">
      <t>イドウ</t>
    </rPh>
    <rPh sb="2" eb="4">
      <t>シキ</t>
    </rPh>
    <phoneticPr fontId="3"/>
  </si>
  <si>
    <t>長期履修学生の貸与先送り</t>
    <rPh sb="0" eb="6">
      <t>チョウキリシュウガクセイ</t>
    </rPh>
    <rPh sb="7" eb="9">
      <t>タイヨ</t>
    </rPh>
    <rPh sb="9" eb="11">
      <t>サキオク</t>
    </rPh>
    <phoneticPr fontId="3"/>
  </si>
  <si>
    <t>学校証明欄の入力完了です。</t>
    <rPh sb="0" eb="2">
      <t>ガッコウ</t>
    </rPh>
    <rPh sb="2" eb="5">
      <t>ショウメイラン</t>
    </rPh>
    <rPh sb="6" eb="8">
      <t>ニュウリョク</t>
    </rPh>
    <rPh sb="8" eb="10">
      <t>カンリョウ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</si>
  <si>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</si>
  <si>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（理由）簡潔にご入力ください（上限５０文字）。</t>
    <rPh sb="1" eb="3">
      <t>リユウ</t>
    </rPh>
    <rPh sb="4" eb="6">
      <t>カンケツ</t>
    </rPh>
    <rPh sb="8" eb="10">
      <t>ニュウリョク</t>
    </rPh>
    <rPh sb="15" eb="17">
      <t>ジョウゲン</t>
    </rPh>
    <rPh sb="19" eb="21">
      <t>モジ</t>
    </rPh>
    <phoneticPr fontId="14"/>
  </si>
  <si>
    <t>【注意】未振込分の送金は、以下の条件に該当する場合のみ認められます。
         希望する場合は状況を確認のうえ、チェックし本届出を送付してください。 
　　　　 なお、該当しない場合は、記入があっても無効とします。
　　※　未振込分の送金を希望しない場合は、「【貸与】休止の異動願（届）」（様式1-４）を作成し、 
　　　　 スカラＡＣにて休止（長期欠席）を入力してください（機構への送付は不要です）。</t>
    <rPh sb="1" eb="3">
      <t>チュウイ</t>
    </rPh>
    <rPh sb="135" eb="137">
      <t>タイヨ</t>
    </rPh>
    <rPh sb="138" eb="140">
      <t>キュウシ</t>
    </rPh>
    <rPh sb="141" eb="143">
      <t>イドウ</t>
    </rPh>
    <rPh sb="143" eb="144">
      <t>ネガイ</t>
    </rPh>
    <rPh sb="174" eb="176">
      <t>キュウシ</t>
    </rPh>
    <rPh sb="177" eb="181">
      <t>チョウキケッセキ</t>
    </rPh>
    <phoneticPr fontId="14"/>
  </si>
  <si>
    <t>休学</t>
    <rPh sb="0" eb="2">
      <t>キュウガク</t>
    </rPh>
    <phoneticPr fontId="3"/>
  </si>
  <si>
    <t>留学</t>
    <rPh sb="0" eb="2">
      <t>リュウガク</t>
    </rPh>
    <phoneticPr fontId="3"/>
  </si>
  <si>
    <t>在学</t>
    <rPh sb="0" eb="2">
      <t>ザイガク</t>
    </rPh>
    <phoneticPr fontId="3"/>
  </si>
  <si>
    <t>　</t>
    <phoneticPr fontId="3"/>
  </si>
  <si>
    <r>
      <t xml:space="preserve">２．異動情報の入力と確認（一部①学生入力用より自動）
</t>
    </r>
    <r>
      <rPr>
        <sz val="10"/>
        <rFont val="ＭＳ Ｐゴシック"/>
        <family val="3"/>
        <charset val="128"/>
      </rPr>
      <t>　　　　学生の入力が正しいか確認のうえ、②を入力してください（事由が長期履修の貸与先送りの場合のみ③も）。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ジユウ</t>
    </rPh>
    <rPh sb="61" eb="65">
      <t>チョウキリシュウ</t>
    </rPh>
    <rPh sb="66" eb="68">
      <t>タイヨ</t>
    </rPh>
    <rPh sb="68" eb="70">
      <t>サキオク</t>
    </rPh>
    <rPh sb="72" eb="74">
      <t>バアイ</t>
    </rPh>
    <phoneticPr fontId="14"/>
  </si>
  <si>
    <t>②国名</t>
    <rPh sb="1" eb="3">
      <t>クニメイ</t>
    </rPh>
    <phoneticPr fontId="14"/>
  </si>
  <si>
    <t>③留学時の身分Ⅰ　
　※１　※２</t>
    <rPh sb="1" eb="4">
      <t>リュウガクジ</t>
    </rPh>
    <rPh sb="5" eb="7">
      <t>ミブン</t>
    </rPh>
    <phoneticPr fontId="14"/>
  </si>
  <si>
    <t>　 留学時の身分Ⅱ
　※１　※２</t>
    <rPh sb="2" eb="5">
      <t>リュウガクジ</t>
    </rPh>
    <rPh sb="6" eb="8">
      <t>ミブン</t>
    </rPh>
    <phoneticPr fontId="14"/>
  </si>
  <si>
    <t>海外留学支援制度</t>
    <rPh sb="0" eb="8">
      <t>カイガイリュウガクシエンセイド</t>
    </rPh>
    <phoneticPr fontId="3"/>
  </si>
  <si>
    <t>官民協働海外留学支援制度</t>
    <rPh sb="0" eb="2">
      <t>カンミン</t>
    </rPh>
    <rPh sb="2" eb="4">
      <t>キョウドウ</t>
    </rPh>
    <rPh sb="4" eb="8">
      <t>カイガイリュウガク</t>
    </rPh>
    <rPh sb="8" eb="12">
      <t>シエンセイド</t>
    </rPh>
    <phoneticPr fontId="3"/>
  </si>
  <si>
    <t>私費</t>
    <rPh sb="0" eb="2">
      <t>シヒ</t>
    </rPh>
    <phoneticPr fontId="3"/>
  </si>
  <si>
    <t>休学</t>
    <rPh sb="0" eb="2">
      <t>キュウガク</t>
    </rPh>
    <phoneticPr fontId="3"/>
  </si>
  <si>
    <t>留学</t>
    <rPh sb="0" eb="2">
      <t>リュウガク</t>
    </rPh>
    <phoneticPr fontId="3"/>
  </si>
  <si>
    <t>在学</t>
    <rPh sb="0" eb="2">
      <t>ザイガク</t>
    </rPh>
    <phoneticPr fontId="3"/>
  </si>
  <si>
    <t>Ⅰ</t>
    <phoneticPr fontId="3"/>
  </si>
  <si>
    <t>Ⅱ</t>
    <phoneticPr fontId="3"/>
  </si>
  <si>
    <t>有り</t>
    <rPh sb="0" eb="1">
      <t>ア</t>
    </rPh>
    <phoneticPr fontId="3"/>
  </si>
  <si>
    <t>無し</t>
    <rPh sb="0" eb="1">
      <t>ナ</t>
    </rPh>
    <phoneticPr fontId="3"/>
  </si>
  <si>
    <t>合計</t>
    <rPh sb="0" eb="2">
      <t>ゴウケイ</t>
    </rPh>
    <phoneticPr fontId="3"/>
  </si>
  <si>
    <t>から</t>
    <phoneticPr fontId="3"/>
  </si>
  <si>
    <r>
      <t>２．異動情報の入力</t>
    </r>
    <r>
      <rPr>
        <b/>
        <sz val="10"/>
        <rFont val="ＭＳ Ｐゴシック"/>
        <family val="3"/>
        <charset val="128"/>
      </rPr>
      <t xml:space="preserve">
　</t>
    </r>
    <r>
      <rPr>
        <sz val="10"/>
        <rFont val="ＭＳ Ｐゴシック"/>
        <family val="3"/>
        <charset val="128"/>
      </rPr>
      <t>　　  ①②を入力してください（通常の休学と
　　　　長期履修学生の貸与先送り以外は②は入力不要）。</t>
    </r>
    <rPh sb="2" eb="4">
      <t>イドウ</t>
    </rPh>
    <rPh sb="4" eb="6">
      <t>ジョウホウ</t>
    </rPh>
    <rPh sb="7" eb="9">
      <t>ニュウリョク</t>
    </rPh>
    <rPh sb="18" eb="20">
      <t>ニュウリョク</t>
    </rPh>
    <rPh sb="27" eb="29">
      <t>ツウジョウ</t>
    </rPh>
    <rPh sb="30" eb="32">
      <t>キュウガク</t>
    </rPh>
    <rPh sb="38" eb="44">
      <t>チョウキリシュウガクセイ</t>
    </rPh>
    <rPh sb="45" eb="47">
      <t>タイヨ</t>
    </rPh>
    <rPh sb="47" eb="49">
      <t>サキオク</t>
    </rPh>
    <rPh sb="50" eb="52">
      <t>イガイ</t>
    </rPh>
    <rPh sb="55" eb="57">
      <t>ニュウリョク</t>
    </rPh>
    <rPh sb="57" eb="59">
      <t>フヨウ</t>
    </rPh>
    <phoneticPr fontId="14"/>
  </si>
  <si>
    <r>
      <rPr>
        <sz val="12.7"/>
        <rFont val="ＭＳ Ｐゴシック"/>
        <family val="3"/>
        <charset val="128"/>
      </rPr>
      <t xml:space="preserve">
</t>
    </r>
    <r>
      <rPr>
        <sz val="13"/>
        <rFont val="ＭＳ Ｐゴシック"/>
        <family val="3"/>
        <charset val="128"/>
      </rPr>
      <t>月</t>
    </r>
    <r>
      <rPr>
        <sz val="11"/>
        <rFont val="ＭＳ Ｐゴシック"/>
        <family val="3"/>
        <charset val="128"/>
      </rPr>
      <t xml:space="preserve">
（見込）</t>
    </r>
    <rPh sb="1" eb="2">
      <t>ガツ</t>
    </rPh>
    <rPh sb="4" eb="6">
      <t>ミコ</t>
    </rPh>
    <phoneticPr fontId="3"/>
  </si>
  <si>
    <r>
      <t xml:space="preserve">２．異動情報の入力と確認（一部①学生入力用より自動）
</t>
    </r>
    <r>
      <rPr>
        <sz val="10"/>
        <rFont val="ＭＳ Ｐゴシック"/>
        <family val="3"/>
        <charset val="128"/>
      </rPr>
      <t>　　　　学生の入力が正しいか確認のうえ、②～⑥を入力してください（③の身分が休学から始まる場合、⑤の入力は不要。）</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51" eb="53">
      <t>ニュウリョク</t>
    </rPh>
    <rPh sb="62" eb="64">
      <t>ミブン</t>
    </rPh>
    <rPh sb="65" eb="67">
      <t>キュウガク</t>
    </rPh>
    <rPh sb="69" eb="70">
      <t>ハジ</t>
    </rPh>
    <rPh sb="72" eb="74">
      <t>バアイ</t>
    </rPh>
    <rPh sb="77" eb="79">
      <t>ニュウリョク</t>
    </rPh>
    <rPh sb="80" eb="82">
      <t>フヨウ</t>
    </rPh>
    <phoneticPr fontId="14"/>
  </si>
  <si>
    <t>下限</t>
    <rPh sb="0" eb="2">
      <t>カゲン</t>
    </rPh>
    <phoneticPr fontId="3"/>
  </si>
  <si>
    <t>上限</t>
    <rPh sb="0" eb="2">
      <t>ジョウゲン</t>
    </rPh>
    <phoneticPr fontId="3"/>
  </si>
  <si>
    <t>選択肢</t>
    <rPh sb="0" eb="3">
      <t>センタクシ</t>
    </rPh>
    <phoneticPr fontId="3"/>
  </si>
  <si>
    <t>休学のみのときに空欄　＝10の時
最初休学の時のみ空欄　＝10の時</t>
    <rPh sb="0" eb="2">
      <t>キュウガク</t>
    </rPh>
    <rPh sb="8" eb="10">
      <t>クウラン</t>
    </rPh>
    <rPh sb="15" eb="16">
      <t>トキ</t>
    </rPh>
    <rPh sb="17" eb="19">
      <t>サイショ</t>
    </rPh>
    <rPh sb="19" eb="21">
      <t>キュウガク</t>
    </rPh>
    <rPh sb="22" eb="23">
      <t>トキ</t>
    </rPh>
    <rPh sb="25" eb="27">
      <t>クウラン</t>
    </rPh>
    <rPh sb="32" eb="33">
      <t>トキ</t>
    </rPh>
    <phoneticPr fontId="3"/>
  </si>
  <si>
    <t>⑧学年
　（例：2）</t>
    <rPh sb="1" eb="3">
      <t>ガクネン</t>
    </rPh>
    <rPh sb="6" eb="7">
      <t>レイ</t>
    </rPh>
    <phoneticPr fontId="14"/>
  </si>
  <si>
    <t>⑧学年
　（例：2)</t>
    <rPh sb="1" eb="3">
      <t>ガクネン</t>
    </rPh>
    <rPh sb="6" eb="7">
      <t>レイ</t>
    </rPh>
    <phoneticPr fontId="14"/>
  </si>
  <si>
    <t>⑥学校番号
　 (例：109990)</t>
    <rPh sb="1" eb="3">
      <t>ガッコウ</t>
    </rPh>
    <rPh sb="3" eb="5">
      <t>バンゴウ</t>
    </rPh>
    <rPh sb="9" eb="10">
      <t>レイ</t>
    </rPh>
    <phoneticPr fontId="14"/>
  </si>
  <si>
    <t>３．学校から機構への連絡事項記入欄</t>
    <rPh sb="2" eb="4">
      <t>ガッコウ</t>
    </rPh>
    <rPh sb="6" eb="8">
      <t>キコウ</t>
    </rPh>
    <rPh sb="10" eb="12">
      <t>レンラク</t>
    </rPh>
    <rPh sb="12" eb="14">
      <t>ジコウ</t>
    </rPh>
    <rPh sb="14" eb="16">
      <t>キニュウ</t>
    </rPh>
    <rPh sb="16" eb="17">
      <t>ラン</t>
    </rPh>
    <phoneticPr fontId="14"/>
  </si>
  <si>
    <t>４．学校証明欄</t>
    <rPh sb="2" eb="4">
      <t>ガッコウ</t>
    </rPh>
    <rPh sb="4" eb="7">
      <t>ショウメイラン</t>
    </rPh>
    <phoneticPr fontId="14"/>
  </si>
  <si>
    <t>５．学校処理</t>
    <rPh sb="2" eb="4">
      <t>ガッコウ</t>
    </rPh>
    <rPh sb="4" eb="6">
      <t>ショリ</t>
    </rPh>
    <phoneticPr fontId="14"/>
  </si>
  <si>
    <t>６．機構に送付が必要な理由</t>
    <rPh sb="2" eb="4">
      <t>キコウ</t>
    </rPh>
    <rPh sb="4" eb="6">
      <t>ソウフ</t>
    </rPh>
    <rPh sb="7" eb="9">
      <t>ヒツヨウ</t>
    </rPh>
    <rPh sb="11" eb="13">
      <t>リユウ</t>
    </rPh>
    <phoneticPr fontId="3"/>
  </si>
  <si>
    <r>
      <t xml:space="preserve">４．学校証明欄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</si>
  <si>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自動</t>
    <rPh sb="0" eb="2">
      <t>ジドウ</t>
    </rPh>
    <phoneticPr fontId="3"/>
  </si>
  <si>
    <t>⇒⇒</t>
    <phoneticPr fontId="3"/>
  </si>
  <si>
    <t>①留学のみ</t>
    <rPh sb="1" eb="2">
      <t>リュウ</t>
    </rPh>
    <rPh sb="2" eb="3">
      <t>ガク</t>
    </rPh>
    <phoneticPr fontId="3"/>
  </si>
  <si>
    <t>②留学・在学</t>
    <rPh sb="1" eb="3">
      <t>リュウガク</t>
    </rPh>
    <rPh sb="4" eb="6">
      <t>ザイガク</t>
    </rPh>
    <phoneticPr fontId="3"/>
  </si>
  <si>
    <t>④留学・休学</t>
    <rPh sb="1" eb="3">
      <t>リュウガク</t>
    </rPh>
    <rPh sb="4" eb="6">
      <t>キュウガク</t>
    </rPh>
    <phoneticPr fontId="3"/>
  </si>
  <si>
    <t>③休学・any</t>
    <rPh sb="1" eb="3">
      <t>キュウガク</t>
    </rPh>
    <phoneticPr fontId="3"/>
  </si>
  <si>
    <t>３か月未満</t>
    <rPh sb="2" eb="3">
      <t>ゲツ</t>
    </rPh>
    <rPh sb="3" eb="5">
      <t>ミマン</t>
    </rPh>
    <phoneticPr fontId="3"/>
  </si>
  <si>
    <t>年</t>
    <rPh sb="0" eb="1">
      <t>ネン</t>
    </rPh>
    <phoneticPr fontId="3"/>
  </si>
  <si>
    <t>月</t>
    <rPh sb="0" eb="1">
      <t>ゲツ</t>
    </rPh>
    <phoneticPr fontId="3"/>
  </si>
  <si>
    <t>日</t>
    <rPh sb="0" eb="1">
      <t>ヒ</t>
    </rPh>
    <phoneticPr fontId="3"/>
  </si>
  <si>
    <t>～</t>
    <phoneticPr fontId="3"/>
  </si>
  <si>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</si>
  <si>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</si>
  <si>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</si>
  <si>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</si>
  <si>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左</t>
    <rPh sb="0" eb="1">
      <t>ヒダリ</t>
    </rPh>
    <phoneticPr fontId="3"/>
  </si>
  <si>
    <t>　</t>
    <phoneticPr fontId="3"/>
  </si>
  <si>
    <t>卒業期</t>
    <rPh sb="0" eb="2">
      <t>ソツギョウ</t>
    </rPh>
    <rPh sb="2" eb="3">
      <t>キ</t>
    </rPh>
    <phoneticPr fontId="3"/>
  </si>
  <si>
    <t>　　国費の受給期間
　　（例：2024/4～2024/9）</t>
    <rPh sb="2" eb="4">
      <t>コクヒ</t>
    </rPh>
    <rPh sb="5" eb="9">
      <t>ジュキュウキカン</t>
    </rPh>
    <rPh sb="13" eb="14">
      <t>レイ</t>
    </rPh>
    <phoneticPr fontId="3"/>
  </si>
  <si>
    <t>※１　学籍確認のため卒業期の記入は必須</t>
    <rPh sb="3" eb="5">
      <t>ガクセキ</t>
    </rPh>
    <rPh sb="5" eb="7">
      <t>カクニン</t>
    </rPh>
    <rPh sb="10" eb="13">
      <t>ソツギョウキ</t>
    </rPh>
    <rPh sb="14" eb="16">
      <t>キニュウ</t>
    </rPh>
    <rPh sb="17" eb="19">
      <t>ヒッス</t>
    </rPh>
    <phoneticPr fontId="3"/>
  </si>
  <si>
    <t>④国費情報
　※３</t>
    <rPh sb="1" eb="3">
      <t>コクヒ</t>
    </rPh>
    <rPh sb="3" eb="5">
      <t>ジョウホウ</t>
    </rPh>
    <phoneticPr fontId="14"/>
  </si>
  <si>
    <t>下記に✔が入る場合は、スカラACから入力処理せずに異動願を機構に送付してください。</t>
    <rPh sb="0" eb="2">
      <t>カキ</t>
    </rPh>
    <rPh sb="4" eb="5">
      <t>ハイ</t>
    </rPh>
    <rPh sb="6" eb="8">
      <t>バアイ</t>
    </rPh>
    <rPh sb="17" eb="19">
      <t>ニュウリョク</t>
    </rPh>
    <rPh sb="19" eb="21">
      <t>ショリ</t>
    </rPh>
    <rPh sb="24" eb="26">
      <t>イドウ</t>
    </rPh>
    <rPh sb="26" eb="27">
      <t>ネガイ</t>
    </rPh>
    <rPh sb="28" eb="30">
      <t>キコウ</t>
    </rPh>
    <rPh sb="31" eb="33">
      <t>ソウフ</t>
    </rPh>
    <phoneticPr fontId="3"/>
  </si>
  <si>
    <t>　未振込分の送金は、以下の条件に該当する場合のみ認められます。
　希望する場合は状況を確認のうえ、チェックし本届出を送付してください。 
　なお、該当しない場合は、記入があっても無効とします。</t>
    <rPh sb="13" eb="15">
      <t>ジョウケン</t>
    </rPh>
    <rPh sb="16" eb="18">
      <t>ガイトウ</t>
    </rPh>
    <rPh sb="20" eb="22">
      <t>バアイ</t>
    </rPh>
    <rPh sb="24" eb="25">
      <t>ミト</t>
    </rPh>
    <rPh sb="33" eb="35">
      <t>キボウ</t>
    </rPh>
    <rPh sb="40" eb="42">
      <t>ジョウキョウ</t>
    </rPh>
    <rPh sb="43" eb="44">
      <t>カク</t>
    </rPh>
    <rPh sb="44" eb="45">
      <t>ニン</t>
    </rPh>
    <rPh sb="54" eb="55">
      <t>ホン</t>
    </rPh>
    <rPh sb="55" eb="56">
      <t>トド</t>
    </rPh>
    <rPh sb="56" eb="57">
      <t>デ</t>
    </rPh>
    <rPh sb="58" eb="60">
      <t>ソウフ</t>
    </rPh>
    <rPh sb="82" eb="84">
      <t>キニュウ</t>
    </rPh>
    <phoneticPr fontId="14"/>
  </si>
  <si>
    <t>電　話　番　号</t>
    <rPh sb="0" eb="1">
      <t>デン</t>
    </rPh>
    <rPh sb="2" eb="3">
      <t>ハナシ</t>
    </rPh>
    <rPh sb="4" eb="5">
      <t>バン</t>
    </rPh>
    <rPh sb="6" eb="7">
      <t>ゴウ</t>
    </rPh>
    <phoneticPr fontId="3"/>
  </si>
  <si>
    <t xml:space="preserve">        </t>
    <phoneticPr fontId="3"/>
  </si>
  <si>
    <t>送付必要</t>
    <rPh sb="0" eb="2">
      <t>ソウフ</t>
    </rPh>
    <rPh sb="2" eb="4">
      <t>ヒツヨウ</t>
    </rPh>
    <phoneticPr fontId="3"/>
  </si>
  <si>
    <t>送付不要</t>
    <rPh sb="0" eb="2">
      <t>ソウフ</t>
    </rPh>
    <rPh sb="2" eb="4">
      <t>フヨウ</t>
    </rPh>
    <phoneticPr fontId="3"/>
  </si>
  <si>
    <r>
      <t>３．学校から機構への連絡事項記入欄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14"/>
  </si>
  <si>
    <t>～</t>
    <phoneticPr fontId="3"/>
  </si>
  <si>
    <t>留学時
の身分と
その期間
※１　※２</t>
    <rPh sb="0" eb="3">
      <t>リュウガクジ</t>
    </rPh>
    <rPh sb="5" eb="7">
      <t>ミブン</t>
    </rPh>
    <rPh sb="11" eb="13">
      <t>キカン</t>
    </rPh>
    <phoneticPr fontId="3"/>
  </si>
  <si>
    <t>身分が「留学」または「在学」で新給付の対象者</t>
    <phoneticPr fontId="3"/>
  </si>
  <si>
    <r>
      <rPr>
        <b/>
        <sz val="12"/>
        <color theme="0"/>
        <rFont val="ＭＳ Ｐゴシック"/>
        <family val="3"/>
        <charset val="128"/>
      </rPr>
      <t>未振込分送金依頼</t>
    </r>
    <r>
      <rPr>
        <sz val="12"/>
        <color theme="0"/>
        <rFont val="ＭＳ Ｐゴシック"/>
        <family val="3"/>
        <charset val="128"/>
      </rPr>
      <t xml:space="preserve"> </t>
    </r>
    <rPh sb="0" eb="4">
      <t>ミフリコミブン</t>
    </rPh>
    <rPh sb="4" eb="6">
      <t>ソウキン</t>
    </rPh>
    <rPh sb="6" eb="8">
      <t>イライ</t>
    </rPh>
    <phoneticPr fontId="14"/>
  </si>
  <si>
    <r>
      <rPr>
        <b/>
        <sz val="12"/>
        <color theme="0"/>
        <rFont val="ＭＳ Ｐゴシック"/>
        <family val="3"/>
        <charset val="128"/>
      </rPr>
      <t>未振込分送金依頼</t>
    </r>
    <r>
      <rPr>
        <sz val="12"/>
        <color theme="0"/>
        <rFont val="ＭＳ Ｐゴシック"/>
        <family val="3"/>
        <charset val="128"/>
      </rPr>
      <t xml:space="preserve"> </t>
    </r>
    <rPh sb="0" eb="8">
      <t>ミフリコミブンソウキンイライ</t>
    </rPh>
    <phoneticPr fontId="14"/>
  </si>
  <si>
    <t>②異動情報・学校情報等・機構に送付が必要な場合（学校入力用）</t>
    <rPh sb="1" eb="3">
      <t>イドウ</t>
    </rPh>
    <rPh sb="3" eb="5">
      <t>ジョウホウ</t>
    </rPh>
    <rPh sb="6" eb="8">
      <t>ガッコウ</t>
    </rPh>
    <rPh sb="8" eb="10">
      <t>ジョウホウ</t>
    </rPh>
    <rPh sb="10" eb="11">
      <t>トウ</t>
    </rPh>
    <rPh sb="12" eb="14">
      <t>キコウ</t>
    </rPh>
    <rPh sb="15" eb="17">
      <t>ソウフ</t>
    </rPh>
    <rPh sb="18" eb="20">
      <t>ヒツヨウ</t>
    </rPh>
    <rPh sb="21" eb="23">
      <t>バアイ</t>
    </rPh>
    <rPh sb="24" eb="26">
      <t>ガッコウ</t>
    </rPh>
    <rPh sb="26" eb="28">
      <t>ニュウリョク</t>
    </rPh>
    <rPh sb="28" eb="29">
      <t>ヨウ</t>
    </rPh>
    <phoneticPr fontId="14"/>
  </si>
  <si>
    <t>休止希望年月
※４</t>
    <rPh sb="0" eb="2">
      <t>キュウシ</t>
    </rPh>
    <rPh sb="2" eb="4">
      <t>キボウ</t>
    </rPh>
    <rPh sb="4" eb="6">
      <t>ネンゲツ</t>
    </rPh>
    <phoneticPr fontId="3"/>
  </si>
  <si>
    <t>①届出年月日
  （例：2025/4/1)</t>
    <rPh sb="1" eb="3">
      <t>トドケデ</t>
    </rPh>
    <rPh sb="3" eb="6">
      <t>ネンガッピ</t>
    </rPh>
    <rPh sb="10" eb="11">
      <t>レイ</t>
    </rPh>
    <phoneticPr fontId="14"/>
  </si>
  <si>
    <t>②中断希望年月
　（例：2025/04)</t>
    <rPh sb="1" eb="5">
      <t>チュウダンキボウ</t>
    </rPh>
    <rPh sb="5" eb="7">
      <t>ネンゲツ</t>
    </rPh>
    <rPh sb="10" eb="11">
      <t>レイ</t>
    </rPh>
    <phoneticPr fontId="14"/>
  </si>
  <si>
    <r>
      <t>３．学校から機構への連絡事項記入欄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学校から機構への連絡事項があればこちらに入力してください（入力上限全角１３０字）。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60" eb="61">
      <t>ジ</t>
    </rPh>
    <phoneticPr fontId="14"/>
  </si>
  <si>
    <t>①学校証明日
　 (例:2025/4/1)</t>
    <rPh sb="1" eb="3">
      <t>ガッコウ</t>
    </rPh>
    <rPh sb="3" eb="5">
      <t>ショウメイ</t>
    </rPh>
    <rPh sb="5" eb="6">
      <t>ヒ</t>
    </rPh>
    <rPh sb="10" eb="11">
      <t>レイ</t>
    </rPh>
    <phoneticPr fontId="14"/>
  </si>
  <si>
    <t>※１　留学中に複数の身分が存在する場合のみ「留学時の身分Ⅱ」の欄も記入する。
※２　「休学」を選択した場合は休学期間、「留学」を選択した場合は「留学」の身分に異動する期間を記入し、実際に渡航する期間は記入しない。「在学」を選択した場合は学校で把握している留学期間を記入する。
※３　「海外留学支援制度」「官民協働海外留学支援制度」以外は「私費」として取扱うため「私費」を選択。
※４　海外留学支援制度・官民協働海外留学支援制度の受給者、及び学籍上の身分が「留学」又は「在学」の者が遡及復活を希望する場合のみ記入。その他の記入は無効。</t>
    <rPh sb="22" eb="25">
      <t>リュウガクジ</t>
    </rPh>
    <rPh sb="26" eb="28">
      <t>ミブン</t>
    </rPh>
    <rPh sb="142" eb="144">
      <t>カイガイ</t>
    </rPh>
    <rPh sb="144" eb="146">
      <t>リュウガク</t>
    </rPh>
    <rPh sb="146" eb="150">
      <t>シエンセイド</t>
    </rPh>
    <rPh sb="152" eb="154">
      <t>カンミン</t>
    </rPh>
    <rPh sb="154" eb="156">
      <t>キョウドウ</t>
    </rPh>
    <rPh sb="156" eb="158">
      <t>カイガイ</t>
    </rPh>
    <rPh sb="158" eb="160">
      <t>リュウガク</t>
    </rPh>
    <rPh sb="165" eb="167">
      <t>イガイ</t>
    </rPh>
    <rPh sb="181" eb="183">
      <t>シヒ</t>
    </rPh>
    <rPh sb="185" eb="187">
      <t>センタク</t>
    </rPh>
    <phoneticPr fontId="3"/>
  </si>
  <si>
    <t>(25.4)</t>
    <phoneticPr fontId="3"/>
  </si>
  <si>
    <t>貸与</t>
    <rPh sb="0" eb="2">
      <t>タイヨ</t>
    </rPh>
    <phoneticPr fontId="3"/>
  </si>
  <si>
    <r>
      <rPr>
        <b/>
        <sz val="12"/>
        <color rgb="FFFF0000"/>
        <rFont val="ＭＳ Ｐゴシック"/>
        <family val="3"/>
        <charset val="128"/>
      </rPr>
      <t xml:space="preserve">未振込分送金依頼 </t>
    </r>
    <r>
      <rPr>
        <sz val="12"/>
        <rFont val="ＭＳ Ｐゴシック"/>
        <family val="3"/>
        <charset val="128"/>
      </rPr>
      <t xml:space="preserve">
未振込期間において、</t>
    </r>
    <r>
      <rPr>
        <b/>
        <sz val="12"/>
        <rFont val="ＭＳ Ｐゴシック"/>
        <family val="3"/>
        <charset val="128"/>
      </rPr>
      <t>長期欠席</t>
    </r>
    <r>
      <rPr>
        <sz val="12"/>
        <rFont val="ＭＳ Ｐゴシック"/>
        <family val="3"/>
        <charset val="128"/>
      </rPr>
      <t>や</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チョウキ</t>
    </rPh>
    <rPh sb="22" eb="24">
      <t>ケッセキ</t>
    </rPh>
    <rPh sb="25" eb="27">
      <t>ハイシ</t>
    </rPh>
    <rPh sb="28" eb="30">
      <t>テイシ</t>
    </rPh>
    <phoneticPr fontId="14"/>
  </si>
  <si>
    <t>未振込期間において、長期欠席や廃止・停止はない。</t>
    <rPh sb="10" eb="14">
      <t>チョウキケッセキ</t>
    </rPh>
    <phoneticPr fontId="3"/>
  </si>
  <si>
    <r>
      <t>（長期履修学生の貸与先送り）の場合、</t>
    </r>
    <r>
      <rPr>
        <b/>
        <sz val="13"/>
        <color rgb="FFFF0000"/>
        <rFont val="ＭＳ Ｐゴシック"/>
        <family val="3"/>
        <charset val="128"/>
      </rPr>
      <t>奨学生の自署が必要</t>
    </r>
    <r>
      <rPr>
        <sz val="13"/>
        <rFont val="ＭＳ Ｐゴシック"/>
        <family val="3"/>
        <charset val="128"/>
      </rPr>
      <t>です。</t>
    </r>
    <rPh sb="1" eb="7">
      <t>チョウキリシュウガクセイ</t>
    </rPh>
    <rPh sb="8" eb="10">
      <t>タイヨ</t>
    </rPh>
    <rPh sb="10" eb="12">
      <t>サキオク</t>
    </rPh>
    <rPh sb="15" eb="17">
      <t>バアイ</t>
    </rPh>
    <rPh sb="18" eb="21">
      <t>ショウガクセイ</t>
    </rPh>
    <rPh sb="22" eb="24">
      <t>ジショ</t>
    </rPh>
    <rPh sb="25" eb="27">
      <t>ヒツヨウ</t>
    </rPh>
    <phoneticPr fontId="3"/>
  </si>
  <si>
    <t>貸与（長期欠席・貸与先送り）で新給付の対象者</t>
    <rPh sb="8" eb="10">
      <t>タイヨ</t>
    </rPh>
    <rPh sb="10" eb="12">
      <t>サキオク</t>
    </rPh>
    <phoneticPr fontId="3"/>
  </si>
  <si>
    <t>貸与と新給付を受けている対象者で貸与のみ長期欠席・貸与先送り</t>
    <rPh sb="0" eb="2">
      <t>タイヨ</t>
    </rPh>
    <rPh sb="3" eb="4">
      <t>シン</t>
    </rPh>
    <rPh sb="4" eb="6">
      <t>キュウフ</t>
    </rPh>
    <rPh sb="7" eb="8">
      <t>ウ</t>
    </rPh>
    <rPh sb="12" eb="15">
      <t>タイショウシャ</t>
    </rPh>
    <rPh sb="16" eb="18">
      <t>タイヨ</t>
    </rPh>
    <rPh sb="20" eb="22">
      <t>チョウキ</t>
    </rPh>
    <rPh sb="22" eb="24">
      <t>ケッセキ</t>
    </rPh>
    <rPh sb="25" eb="27">
      <t>タイヨ</t>
    </rPh>
    <rPh sb="27" eb="29">
      <t>サキオク</t>
    </rPh>
    <phoneticPr fontId="14"/>
  </si>
  <si>
    <t>貸与と新給付を受けている対象者で身分が「在学」又は「留学」</t>
    <rPh sb="0" eb="2">
      <t>タイヨ</t>
    </rPh>
    <rPh sb="3" eb="6">
      <t>シンキュウフ</t>
    </rPh>
    <rPh sb="7" eb="8">
      <t>ウ</t>
    </rPh>
    <rPh sb="12" eb="15">
      <t>タイショウシャ</t>
    </rPh>
    <rPh sb="16" eb="18">
      <t>ミブン</t>
    </rPh>
    <rPh sb="20" eb="22">
      <t>ザイガク</t>
    </rPh>
    <rPh sb="23" eb="24">
      <t>マタ</t>
    </rPh>
    <rPh sb="26" eb="28">
      <t>リュウガク</t>
    </rPh>
    <phoneticPr fontId="3"/>
  </si>
  <si>
    <t>※１　留学中に複数の身分が存在する場合のみⅡの欄も記入する。
※２　「休学」を選択した場合は休学期間、「留学」を選択した場合は「留学」の身分に異動する期間を
　　　 記入し、実際に渡航する期間は記入しない。「在学」を選択した場合は学校で把握している留学
　　　 期間を記入する。
※３　国費情報及び受給期間は、この２つ以外の場合「私費」として取扱い、記入不要。
※４　私費により３か月以上「休学」の身分で留学する場合は、休学期間のすべてを休止（留学）と
　　 　しなければならないため記入は無効です。</t>
    <rPh sb="3" eb="5">
      <t>リュウガク</t>
    </rPh>
    <rPh sb="5" eb="6">
      <t>チュウ</t>
    </rPh>
    <rPh sb="7" eb="9">
      <t>フクスウ</t>
    </rPh>
    <rPh sb="10" eb="12">
      <t>ミブン</t>
    </rPh>
    <rPh sb="13" eb="15">
      <t>ソンザイ</t>
    </rPh>
    <rPh sb="17" eb="19">
      <t>バアイ</t>
    </rPh>
    <rPh sb="23" eb="24">
      <t>ラン</t>
    </rPh>
    <rPh sb="25" eb="27">
      <t>キニュウ</t>
    </rPh>
    <rPh sb="35" eb="37">
      <t>キュウガク</t>
    </rPh>
    <rPh sb="39" eb="41">
      <t>センタク</t>
    </rPh>
    <rPh sb="43" eb="45">
      <t>バアイ</t>
    </rPh>
    <rPh sb="46" eb="48">
      <t>キュウガク</t>
    </rPh>
    <rPh sb="48" eb="50">
      <t>キカン</t>
    </rPh>
    <rPh sb="52" eb="54">
      <t>リュウガク</t>
    </rPh>
    <rPh sb="56" eb="58">
      <t>センタク</t>
    </rPh>
    <rPh sb="60" eb="62">
      <t>バアイ</t>
    </rPh>
    <rPh sb="64" eb="66">
      <t>リュウガク</t>
    </rPh>
    <rPh sb="68" eb="70">
      <t>ミブン</t>
    </rPh>
    <rPh sb="71" eb="73">
      <t>イドウ</t>
    </rPh>
    <rPh sb="75" eb="77">
      <t>キカン</t>
    </rPh>
    <rPh sb="83" eb="85">
      <t>キニュウ</t>
    </rPh>
    <rPh sb="87" eb="89">
      <t>ジッサイ</t>
    </rPh>
    <rPh sb="90" eb="92">
      <t>トコウ</t>
    </rPh>
    <rPh sb="94" eb="96">
      <t>キカン</t>
    </rPh>
    <rPh sb="97" eb="99">
      <t>キニュウ</t>
    </rPh>
    <rPh sb="104" eb="106">
      <t>ザイガク</t>
    </rPh>
    <rPh sb="108" eb="110">
      <t>センタク</t>
    </rPh>
    <rPh sb="112" eb="114">
      <t>バアイ</t>
    </rPh>
    <rPh sb="115" eb="117">
      <t>ガッコウ</t>
    </rPh>
    <rPh sb="118" eb="120">
      <t>ハアク</t>
    </rPh>
    <rPh sb="124" eb="126">
      <t>リュウガク</t>
    </rPh>
    <rPh sb="131" eb="133">
      <t>キカン</t>
    </rPh>
    <rPh sb="134" eb="136">
      <t>キニュウ</t>
    </rPh>
    <rPh sb="159" eb="161">
      <t>イガイ</t>
    </rPh>
    <rPh sb="162" eb="164">
      <t>バアイ</t>
    </rPh>
    <rPh sb="165" eb="167">
      <t>シヒ</t>
    </rPh>
    <rPh sb="171" eb="173">
      <t>トリアツカ</t>
    </rPh>
    <rPh sb="175" eb="177">
      <t>キニュウ</t>
    </rPh>
    <rPh sb="177" eb="179">
      <t>フヨウ</t>
    </rPh>
    <rPh sb="184" eb="186">
      <t>シヒ</t>
    </rPh>
    <rPh sb="191" eb="192">
      <t>ゲツ</t>
    </rPh>
    <rPh sb="192" eb="194">
      <t>イジョウ</t>
    </rPh>
    <rPh sb="195" eb="197">
      <t>キュウガク</t>
    </rPh>
    <rPh sb="199" eb="201">
      <t>ミブン</t>
    </rPh>
    <rPh sb="202" eb="204">
      <t>リュウガク</t>
    </rPh>
    <rPh sb="206" eb="208">
      <t>バアイ</t>
    </rPh>
    <rPh sb="210" eb="212">
      <t>キュウガク</t>
    </rPh>
    <rPh sb="212" eb="214">
      <t>キカン</t>
    </rPh>
    <rPh sb="219" eb="221">
      <t>キュウシ</t>
    </rPh>
    <rPh sb="222" eb="224">
      <t>リュウガク</t>
    </rPh>
    <rPh sb="242" eb="244">
      <t>キニュウ</t>
    </rPh>
    <rPh sb="245" eb="247">
      <t>ムコウ</t>
    </rPh>
    <phoneticPr fontId="3"/>
  </si>
  <si>
    <t>②休学日
   （例:2025/3/31）</t>
    <rPh sb="1" eb="4">
      <t>キュウガクビ</t>
    </rPh>
    <rPh sb="9" eb="10">
      <t>レイ</t>
    </rPh>
    <phoneticPr fontId="14"/>
  </si>
  <si>
    <t>②休止開始年月
   （例:2025/3）</t>
    <rPh sb="1" eb="3">
      <t>キュウシ</t>
    </rPh>
    <rPh sb="3" eb="5">
      <t>カイシ</t>
    </rPh>
    <rPh sb="5" eb="7">
      <t>ネンゲツ</t>
    </rPh>
    <rPh sb="12" eb="13">
      <t>レイ</t>
    </rPh>
    <phoneticPr fontId="14"/>
  </si>
  <si>
    <t>②中断希望年月
   （例:2025/3から）</t>
    <rPh sb="1" eb="3">
      <t>チュウダン</t>
    </rPh>
    <rPh sb="3" eb="5">
      <t>キボウ</t>
    </rPh>
    <rPh sb="5" eb="7">
      <t>ネンゲツ</t>
    </rPh>
    <rPh sb="12" eb="13">
      <t>レイ</t>
    </rPh>
    <phoneticPr fontId="14"/>
  </si>
  <si>
    <t>③卒業期　※１
　（例:2026/3見込）</t>
    <rPh sb="1" eb="3">
      <t>ソツギョウ</t>
    </rPh>
    <rPh sb="3" eb="4">
      <t>キ</t>
    </rPh>
    <rPh sb="10" eb="11">
      <t>レイ</t>
    </rPh>
    <rPh sb="18" eb="20">
      <t>ミコ</t>
    </rPh>
    <phoneticPr fontId="14"/>
  </si>
  <si>
    <t xml:space="preserve">    身分Ⅰの期間
   （例：2025/4/1～2025/6/3）</t>
    <rPh sb="4" eb="6">
      <t>ミブン</t>
    </rPh>
    <rPh sb="8" eb="10">
      <t>キカン</t>
    </rPh>
    <rPh sb="15" eb="16">
      <t>レイ</t>
    </rPh>
    <phoneticPr fontId="3"/>
  </si>
  <si>
    <t xml:space="preserve">    身分Ⅱの期間
    （例：2025/6/4～2025/8/7）</t>
    <rPh sb="4" eb="6">
      <t>ミブン</t>
    </rPh>
    <rPh sb="8" eb="10">
      <t>キカン</t>
    </rPh>
    <rPh sb="16" eb="17">
      <t>レイ</t>
    </rPh>
    <phoneticPr fontId="3"/>
  </si>
  <si>
    <t>⑤休止希望年月
　（例：2025/5）</t>
    <rPh sb="1" eb="3">
      <t>キュウシ</t>
    </rPh>
    <rPh sb="3" eb="5">
      <t>キボウ</t>
    </rPh>
    <rPh sb="5" eb="7">
      <t>ネンゲツ</t>
    </rPh>
    <rPh sb="10" eb="11">
      <t>レイ</t>
    </rPh>
    <phoneticPr fontId="14"/>
  </si>
  <si>
    <r>
      <t>６．機構に送付が必要な理由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未振込分が発生した場合、以下の【注意】を読んでいただき、□に✔をいれてください。
　　　　※ 振込超過がある場合は、「振込金受取書」のコピーを異動願（届）にホチキス留めのうえ送付してください。
　　　　</t>
    </r>
    <r>
      <rPr>
        <u val="double"/>
        <sz val="10"/>
        <rFont val="ＭＳ Ｐゴシック"/>
        <family val="3"/>
        <charset val="128"/>
      </rPr>
      <t>※2025年度より組戻し対象者においての異動願（届）等の機構送付は不要となりました。</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1" eb="85">
      <t>ミフリコミブン</t>
    </rPh>
    <rPh sb="86" eb="88">
      <t>ハッセイ</t>
    </rPh>
    <rPh sb="90" eb="92">
      <t>バアイ</t>
    </rPh>
    <rPh sb="93" eb="95">
      <t>イカ</t>
    </rPh>
    <rPh sb="97" eb="99">
      <t>チュウイ</t>
    </rPh>
    <rPh sb="101" eb="102">
      <t>ヨ</t>
    </rPh>
    <rPh sb="168" eb="170">
      <t>ソウフ</t>
    </rPh>
    <phoneticPr fontId="14"/>
  </si>
  <si>
    <t>※学籍確認のため卒業期の入力は必須です。</t>
    <rPh sb="1" eb="5">
      <t>ガクセキカクニン</t>
    </rPh>
    <rPh sb="8" eb="11">
      <t>ソツギョウキ</t>
    </rPh>
    <rPh sb="12" eb="14">
      <t>ニュウリョク</t>
    </rPh>
    <rPh sb="15" eb="17">
      <t>ヒッス</t>
    </rPh>
    <phoneticPr fontId="3"/>
  </si>
  <si>
    <t>※給付奨学金の「異動願（届）」は様式が異なります。
別途作成してください。</t>
    <phoneticPr fontId="14"/>
  </si>
  <si>
    <t>以下、該当する異動種別　【休止】(通常)　【休止】(長期欠席)　【休止】(長期履修学生の貸与先送り)　【休止】(留学）、及び異動事由(病気、経済事情等)を選択して✔を入れ太枠内を記入してください。</t>
    <rPh sb="7" eb="9">
      <t>イドウ</t>
    </rPh>
    <rPh sb="9" eb="11">
      <t>シュベツ</t>
    </rPh>
    <rPh sb="13" eb="15">
      <t>キュウシ</t>
    </rPh>
    <rPh sb="17" eb="19">
      <t>ツウジョウ</t>
    </rPh>
    <rPh sb="22" eb="24">
      <t>キュウシ</t>
    </rPh>
    <rPh sb="26" eb="28">
      <t>チョウキ</t>
    </rPh>
    <rPh sb="28" eb="30">
      <t>ケッセキ</t>
    </rPh>
    <rPh sb="33" eb="35">
      <t>キュウシ</t>
    </rPh>
    <rPh sb="37" eb="41">
      <t>チョウキリシュウ</t>
    </rPh>
    <rPh sb="41" eb="43">
      <t>ガクセイ</t>
    </rPh>
    <rPh sb="44" eb="46">
      <t>タイヨ</t>
    </rPh>
    <rPh sb="46" eb="48">
      <t>サキオク</t>
    </rPh>
    <rPh sb="52" eb="54">
      <t>キュウシ</t>
    </rPh>
    <rPh sb="56" eb="58">
      <t>リュウガク</t>
    </rPh>
    <rPh sb="60" eb="61">
      <t>オヨ</t>
    </rPh>
    <rPh sb="62" eb="64">
      <t>イドウ</t>
    </rPh>
    <rPh sb="77" eb="79">
      <t>センタク</t>
    </rPh>
    <rPh sb="85" eb="87">
      <t>フトワク</t>
    </rPh>
    <rPh sb="87" eb="88">
      <t>ナイ</t>
    </rPh>
    <rPh sb="89" eb="91">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</si>
</sst>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F800]dddd\,\ mmmm\ dd\,\ yyyy"/>
    <numFmt numFmtId="178" formatCode="yyyy&quot;年&quot;m&quot;月&quot;;@"/>
    <numFmt numFmtId="179" formatCode="000000"/>
    <numFmt numFmtId="180" formatCode="yyyyddmm"/>
    <numFmt numFmtId="181" formatCode="yyyy/m"/>
  </numFmts>
  <fonts count="55"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b/>
      <sz val="17"/>
      <name val="ＭＳ Ｐゴシック"/>
      <family val="3"/>
      <charset val="128"/>
    </font>
    <font>
      <b/>
      <u val="double"/>
      <sz val="15"/>
      <color rgb="FFFF0000"/>
      <name val="ＭＳ Ｐゴシック"/>
      <family val="3"/>
      <charset val="128"/>
    </font>
    <font>
      <sz val="12.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8.5"/>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sz val="15"/>
      <color theme="1"/>
      <name val="ＭＳ Ｐゴシック"/>
      <family val="3"/>
      <charset val="128"/>
    </font>
    <font>
      <b/>
      <sz val="13"/>
      <color theme="0"/>
      <name val="ＭＳ Ｐゴシック"/>
      <family val="3"/>
      <charset val="128"/>
    </font>
    <font>
      <b/>
      <sz val="20"/>
      <color rgb="FFFF0000"/>
      <name val="ＭＳ Ｐゴシック"/>
      <family val="3"/>
      <charset val="128"/>
    </font>
    <font>
      <sz val="10.5"/>
      <name val="ＭＳ Ｐゴシック"/>
      <family val="3"/>
      <charset val="128"/>
    </font>
    <font>
      <b/>
      <sz val="23"/>
      <name val="ＭＳ Ｐゴシック"/>
      <family val="3"/>
      <charset val="128"/>
    </font>
    <font>
      <b/>
      <sz val="12"/>
      <color rgb="FFFF0000"/>
      <name val="ＭＳ Ｐゴシック"/>
      <family val="3"/>
      <charset val="128"/>
    </font>
    <font>
      <sz val="25"/>
      <color theme="1"/>
      <name val="HGP創英角ﾎﾟｯﾌﾟ体"/>
      <family val="3"/>
      <charset val="128"/>
    </font>
    <font>
      <sz val="12"/>
      <color theme="0"/>
      <name val="ＭＳ Ｐゴシック"/>
      <family val="3"/>
      <charset val="128"/>
    </font>
    <font>
      <b/>
      <sz val="12"/>
      <color theme="0"/>
      <name val="ＭＳ Ｐゴシック"/>
      <family val="3"/>
      <charset val="128"/>
    </font>
    <font>
      <u val="double"/>
      <sz val="1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ECFF"/>
        <bgColor indexed="64"/>
      </patternFill>
    </fill>
    <fill>
      <patternFill patternType="solid">
        <fgColor rgb="FFCCFFCC"/>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3" tint="0.79998168889431442"/>
        <bgColor indexed="64"/>
      </patternFill>
    </fill>
  </fills>
  <borders count="1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ashDotDot">
        <color indexed="64"/>
      </left>
      <right/>
      <top/>
      <bottom style="dashDotDot">
        <color indexed="64"/>
      </bottom>
      <diagonal/>
    </border>
    <border>
      <left/>
      <right style="dashDotDot">
        <color indexed="64"/>
      </right>
      <top/>
      <bottom style="dashDotDot">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1229">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0" fillId="0" borderId="7" xfId="1" applyFont="1" applyFill="1" applyBorder="1" applyAlignment="1">
      <alignment vertical="center"/>
    </xf>
    <xf numFmtId="0" fontId="6" fillId="0" borderId="8" xfId="1" applyFont="1" applyFill="1" applyBorder="1" applyAlignment="1">
      <alignment vertical="center"/>
    </xf>
    <xf numFmtId="0" fontId="11" fillId="0" borderId="8" xfId="1" applyFont="1" applyFill="1" applyBorder="1" applyAlignment="1">
      <alignment vertical="center"/>
    </xf>
    <xf numFmtId="0" fontId="2" fillId="0" borderId="8" xfId="1" applyFont="1" applyFill="1" applyBorder="1">
      <alignment vertical="center"/>
    </xf>
    <xf numFmtId="0" fontId="2" fillId="0" borderId="9" xfId="1" applyFont="1" applyFill="1" applyBorder="1">
      <alignment vertical="center"/>
    </xf>
    <xf numFmtId="0" fontId="2" fillId="0" borderId="10" xfId="1" applyFont="1" applyBorder="1">
      <alignment vertical="center"/>
    </xf>
    <xf numFmtId="0" fontId="12" fillId="0" borderId="13" xfId="1" applyFont="1" applyFill="1" applyBorder="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2" fillId="0" borderId="14" xfId="1" applyFont="1" applyFill="1" applyBorder="1">
      <alignment vertical="center"/>
    </xf>
    <xf numFmtId="0" fontId="2" fillId="0" borderId="0" xfId="1" applyFont="1" applyBorder="1" applyAlignment="1">
      <alignment vertical="center"/>
    </xf>
    <xf numFmtId="0" fontId="2" fillId="0" borderId="0" xfId="1" applyFont="1" applyFill="1" applyAlignment="1">
      <alignment horizontal="left" vertical="center" shrinkToFit="1"/>
    </xf>
    <xf numFmtId="0" fontId="10" fillId="0" borderId="0" xfId="1" applyFont="1" applyFill="1" applyAlignment="1">
      <alignment horizontal="left" vertical="center" shrinkToFit="1"/>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49" fontId="17"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3" fillId="0" borderId="0" xfId="2" applyFont="1" applyBorder="1" applyAlignment="1">
      <alignment vertical="center" wrapText="1"/>
    </xf>
    <xf numFmtId="49" fontId="5" fillId="0" borderId="41" xfId="2" applyNumberFormat="1" applyFont="1" applyFill="1" applyBorder="1" applyAlignment="1">
      <alignment vertical="center"/>
    </xf>
    <xf numFmtId="49" fontId="5" fillId="0" borderId="40"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42" xfId="2" applyFont="1" applyBorder="1">
      <alignment vertical="center"/>
    </xf>
    <xf numFmtId="49" fontId="5" fillId="0" borderId="34" xfId="2" applyNumberFormat="1" applyFont="1" applyFill="1" applyBorder="1" applyAlignment="1">
      <alignment vertical="center"/>
    </xf>
    <xf numFmtId="49" fontId="15" fillId="0" borderId="0" xfId="2" applyNumberFormat="1" applyFont="1" applyFill="1" applyBorder="1" applyAlignment="1">
      <alignment horizontal="center" vertical="center"/>
    </xf>
    <xf numFmtId="0" fontId="15" fillId="0" borderId="19" xfId="2" applyFont="1" applyBorder="1">
      <alignment vertical="center"/>
    </xf>
    <xf numFmtId="49" fontId="15" fillId="0" borderId="47" xfId="2" applyNumberFormat="1" applyFont="1" applyFill="1" applyBorder="1" applyAlignment="1">
      <alignment horizontal="center" vertical="center"/>
    </xf>
    <xf numFmtId="49" fontId="15" fillId="0" borderId="47" xfId="2" applyNumberFormat="1" applyFont="1" applyFill="1" applyBorder="1" applyAlignment="1">
      <alignment vertical="center"/>
    </xf>
    <xf numFmtId="49" fontId="15" fillId="0" borderId="0" xfId="2" applyNumberFormat="1" applyFont="1" applyFill="1" applyBorder="1" applyAlignment="1">
      <alignment vertical="center"/>
    </xf>
    <xf numFmtId="49" fontId="26" fillId="0" borderId="49" xfId="2" applyNumberFormat="1" applyFont="1" applyFill="1" applyBorder="1" applyAlignment="1">
      <alignment horizontal="center" vertical="center"/>
    </xf>
    <xf numFmtId="49" fontId="26" fillId="0" borderId="50" xfId="2" applyNumberFormat="1" applyFont="1" applyFill="1" applyBorder="1" applyAlignment="1">
      <alignment horizontal="center" vertical="center"/>
    </xf>
    <xf numFmtId="49" fontId="26" fillId="0" borderId="51" xfId="2" applyNumberFormat="1" applyFont="1" applyFill="1" applyBorder="1" applyAlignment="1">
      <alignment vertical="center"/>
    </xf>
    <xf numFmtId="49" fontId="27" fillId="0" borderId="50" xfId="2" applyNumberFormat="1" applyFont="1" applyFill="1" applyBorder="1" applyAlignment="1">
      <alignment horizontal="center" vertical="center"/>
    </xf>
    <xf numFmtId="49" fontId="27" fillId="0" borderId="50" xfId="2" applyNumberFormat="1" applyFont="1" applyFill="1" applyBorder="1" applyAlignment="1">
      <alignment vertical="center"/>
    </xf>
    <xf numFmtId="0" fontId="4" fillId="0" borderId="52" xfId="2" applyFont="1" applyBorder="1">
      <alignment vertical="center"/>
    </xf>
    <xf numFmtId="49" fontId="23" fillId="0" borderId="40" xfId="2" applyNumberFormat="1" applyFont="1" applyFill="1" applyBorder="1" applyAlignment="1">
      <alignment vertical="center" wrapText="1"/>
    </xf>
    <xf numFmtId="49" fontId="23" fillId="0" borderId="42" xfId="2" applyNumberFormat="1" applyFont="1" applyFill="1" applyBorder="1" applyAlignment="1">
      <alignment vertical="center" wrapText="1"/>
    </xf>
    <xf numFmtId="49" fontId="27" fillId="0" borderId="34" xfId="2" applyNumberFormat="1" applyFont="1" applyFill="1" applyBorder="1" applyAlignment="1">
      <alignment vertical="center"/>
    </xf>
    <xf numFmtId="49" fontId="23" fillId="0" borderId="0" xfId="2" applyNumberFormat="1" applyFont="1" applyFill="1" applyBorder="1" applyAlignment="1">
      <alignment vertical="center" wrapText="1"/>
    </xf>
    <xf numFmtId="0" fontId="5" fillId="0" borderId="0" xfId="2" applyFont="1" applyBorder="1" applyAlignment="1">
      <alignment vertical="center"/>
    </xf>
    <xf numFmtId="49" fontId="23" fillId="0" borderId="19" xfId="2" applyNumberFormat="1" applyFont="1" applyFill="1" applyBorder="1" applyAlignment="1">
      <alignment vertical="center" wrapText="1"/>
    </xf>
    <xf numFmtId="49" fontId="29" fillId="0" borderId="0" xfId="2" applyNumberFormat="1" applyFont="1" applyFill="1" applyBorder="1" applyAlignment="1">
      <alignment vertical="top" wrapText="1"/>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56" xfId="2" applyNumberFormat="1" applyFont="1" applyFill="1" applyBorder="1" applyAlignment="1">
      <alignment vertical="center"/>
    </xf>
    <xf numFmtId="49" fontId="15" fillId="0" borderId="5" xfId="2" applyNumberFormat="1" applyFont="1" applyFill="1" applyBorder="1" applyAlignment="1">
      <alignment vertical="center"/>
    </xf>
    <xf numFmtId="49" fontId="23" fillId="0" borderId="5" xfId="2" applyNumberFormat="1" applyFont="1" applyFill="1" applyBorder="1" applyAlignment="1">
      <alignment horizontal="center" vertical="center" wrapText="1"/>
    </xf>
    <xf numFmtId="0" fontId="30" fillId="0" borderId="5" xfId="2" applyNumberFormat="1" applyFont="1" applyFill="1" applyBorder="1" applyAlignment="1">
      <alignment horizontal="center" vertical="center"/>
    </xf>
    <xf numFmtId="49" fontId="23" fillId="0" borderId="5" xfId="2" applyNumberFormat="1" applyFont="1" applyFill="1" applyBorder="1" applyAlignment="1"/>
    <xf numFmtId="0" fontId="23" fillId="0" borderId="5" xfId="2" applyNumberFormat="1" applyFont="1" applyFill="1" applyBorder="1" applyAlignment="1"/>
    <xf numFmtId="49" fontId="23" fillId="0" borderId="6" xfId="2" applyNumberFormat="1" applyFont="1" applyFill="1" applyBorder="1" applyAlignment="1">
      <alignment horizontal="center" vertical="center"/>
    </xf>
    <xf numFmtId="49" fontId="29" fillId="0" borderId="0" xfId="2" applyNumberFormat="1" applyFont="1" applyFill="1" applyBorder="1" applyAlignment="1">
      <alignment horizontal="center" vertical="top" wrapText="1"/>
    </xf>
    <xf numFmtId="49" fontId="23" fillId="0" borderId="0" xfId="2" applyNumberFormat="1" applyFont="1" applyFill="1" applyBorder="1" applyAlignment="1">
      <alignment horizontal="center" vertical="center" wrapText="1"/>
    </xf>
    <xf numFmtId="0" fontId="30" fillId="0" borderId="0" xfId="2" applyNumberFormat="1" applyFont="1" applyFill="1" applyBorder="1" applyAlignment="1">
      <alignment horizontal="center" vertical="center"/>
    </xf>
    <xf numFmtId="49" fontId="23" fillId="0" borderId="0" xfId="2" applyNumberFormat="1" applyFont="1" applyFill="1" applyBorder="1" applyAlignment="1"/>
    <xf numFmtId="0" fontId="23" fillId="0" borderId="0" xfId="2" applyNumberFormat="1" applyFont="1" applyFill="1" applyBorder="1" applyAlignment="1"/>
    <xf numFmtId="49" fontId="23" fillId="0" borderId="0" xfId="2" applyNumberFormat="1" applyFont="1" applyFill="1" applyBorder="1" applyAlignment="1">
      <alignment horizontal="center" vertical="center"/>
    </xf>
    <xf numFmtId="0" fontId="11" fillId="0" borderId="0" xfId="1" applyFont="1" applyFill="1" applyAlignment="1">
      <alignment horizontal="center" vertical="center"/>
    </xf>
    <xf numFmtId="0" fontId="18" fillId="0" borderId="0" xfId="1" applyFont="1" applyBorder="1">
      <alignment vertical="center"/>
    </xf>
    <xf numFmtId="49" fontId="26" fillId="0" borderId="39" xfId="2" applyNumberFormat="1" applyFont="1" applyFill="1" applyBorder="1" applyAlignment="1">
      <alignment horizontal="center" vertical="center"/>
    </xf>
    <xf numFmtId="49" fontId="26" fillId="0" borderId="40" xfId="2" applyNumberFormat="1" applyFont="1" applyFill="1" applyBorder="1" applyAlignment="1">
      <alignment horizontal="center" vertical="center"/>
    </xf>
    <xf numFmtId="49" fontId="26" fillId="0" borderId="41" xfId="2" applyNumberFormat="1" applyFont="1" applyFill="1" applyBorder="1" applyAlignment="1">
      <alignment vertical="center"/>
    </xf>
    <xf numFmtId="49" fontId="27" fillId="0" borderId="40" xfId="2" applyNumberFormat="1" applyFont="1" applyFill="1" applyBorder="1" applyAlignment="1">
      <alignment horizontal="center" vertical="center"/>
    </xf>
    <xf numFmtId="49" fontId="27" fillId="0" borderId="40" xfId="2" applyNumberFormat="1" applyFont="1" applyFill="1" applyBorder="1" applyAlignment="1">
      <alignment vertical="center"/>
    </xf>
    <xf numFmtId="0" fontId="4" fillId="0" borderId="42" xfId="2" applyFont="1" applyBorder="1">
      <alignment vertical="center"/>
    </xf>
    <xf numFmtId="0" fontId="25" fillId="0" borderId="40" xfId="2" applyNumberFormat="1" applyFont="1" applyFill="1" applyBorder="1" applyAlignment="1">
      <alignment horizontal="center" vertical="center"/>
    </xf>
    <xf numFmtId="49" fontId="23" fillId="0" borderId="40" xfId="2" applyNumberFormat="1" applyFont="1" applyFill="1" applyBorder="1" applyAlignment="1">
      <alignment horizontal="center"/>
    </xf>
    <xf numFmtId="0" fontId="23" fillId="0" borderId="40" xfId="2" applyNumberFormat="1" applyFont="1" applyFill="1" applyBorder="1" applyAlignment="1">
      <alignment horizontal="center"/>
    </xf>
    <xf numFmtId="0" fontId="23" fillId="0" borderId="42" xfId="2" applyFont="1" applyFill="1" applyBorder="1">
      <alignment vertical="center"/>
    </xf>
    <xf numFmtId="0" fontId="2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xf>
    <xf numFmtId="0" fontId="23" fillId="0" borderId="0" xfId="2" applyNumberFormat="1" applyFont="1" applyFill="1" applyBorder="1" applyAlignment="1">
      <alignment horizontal="center"/>
    </xf>
    <xf numFmtId="0" fontId="23" fillId="0" borderId="19" xfId="2" applyFont="1" applyFill="1" applyBorder="1">
      <alignment vertical="center"/>
    </xf>
    <xf numFmtId="0" fontId="25" fillId="0" borderId="41" xfId="2" applyNumberFormat="1" applyFont="1" applyFill="1" applyBorder="1" applyAlignment="1">
      <alignment horizontal="center" vertical="center"/>
    </xf>
    <xf numFmtId="0" fontId="25" fillId="0" borderId="34" xfId="2" applyNumberFormat="1" applyFont="1" applyFill="1" applyBorder="1" applyAlignment="1">
      <alignment horizontal="center" vertical="center"/>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49" fontId="21" fillId="0" borderId="0" xfId="2" applyNumberFormat="1" applyFont="1" applyFill="1" applyBorder="1" applyAlignment="1">
      <alignment vertical="center" shrinkToFit="1"/>
    </xf>
    <xf numFmtId="0" fontId="18" fillId="0" borderId="56" xfId="1" applyFont="1" applyBorder="1">
      <alignment vertical="center"/>
    </xf>
    <xf numFmtId="0" fontId="18" fillId="0" borderId="5" xfId="1" applyFont="1" applyBorder="1">
      <alignment vertical="center"/>
    </xf>
    <xf numFmtId="0" fontId="18" fillId="0" borderId="5" xfId="1" applyFont="1" applyFill="1" applyBorder="1">
      <alignment vertical="center"/>
    </xf>
    <xf numFmtId="0" fontId="23" fillId="0" borderId="5" xfId="2" applyNumberFormat="1" applyFont="1" applyFill="1" applyBorder="1" applyAlignment="1">
      <alignment horizontal="center"/>
    </xf>
    <xf numFmtId="0" fontId="23" fillId="0" borderId="6" xfId="2" applyFont="1" applyFill="1" applyBorder="1">
      <alignment vertical="center"/>
    </xf>
    <xf numFmtId="0" fontId="13"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33" fillId="0" borderId="0" xfId="1" applyFont="1" applyFill="1" applyBorder="1" applyAlignment="1">
      <alignment horizontal="center" shrinkToFit="1"/>
    </xf>
    <xf numFmtId="0" fontId="33" fillId="0" borderId="0" xfId="1" applyFont="1" applyFill="1" applyBorder="1" applyAlignment="1">
      <alignment shrinkToFit="1"/>
    </xf>
    <xf numFmtId="0" fontId="2" fillId="0" borderId="0" xfId="1" applyFont="1" applyFill="1" applyBorder="1" applyAlignment="1">
      <alignment vertical="center" shrinkToFit="1"/>
    </xf>
    <xf numFmtId="49" fontId="35"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6"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3" fillId="0" borderId="0" xfId="2" applyFont="1" applyBorder="1" applyAlignment="1">
      <alignment vertical="top" wrapText="1"/>
    </xf>
    <xf numFmtId="0" fontId="37" fillId="0" borderId="0" xfId="2" applyFont="1" applyBorder="1" applyAlignment="1">
      <alignment vertical="top" wrapText="1"/>
    </xf>
    <xf numFmtId="0" fontId="4" fillId="0" borderId="0" xfId="2" applyFont="1" applyAlignment="1">
      <alignment vertical="center"/>
    </xf>
    <xf numFmtId="0" fontId="23" fillId="0" borderId="67" xfId="2" applyFont="1" applyBorder="1" applyAlignment="1">
      <alignment vertical="top" wrapText="1"/>
    </xf>
    <xf numFmtId="0" fontId="23" fillId="0" borderId="68" xfId="2" applyFont="1" applyBorder="1" applyAlignment="1">
      <alignment vertical="top" wrapText="1"/>
    </xf>
    <xf numFmtId="0" fontId="23" fillId="0" borderId="69" xfId="2" applyFont="1" applyBorder="1" applyAlignment="1">
      <alignment vertical="top" wrapText="1"/>
    </xf>
    <xf numFmtId="0" fontId="23" fillId="0" borderId="16" xfId="2" applyFont="1" applyBorder="1" applyAlignment="1">
      <alignment vertical="top" wrapText="1"/>
    </xf>
    <xf numFmtId="0" fontId="23" fillId="0" borderId="69" xfId="2" applyFont="1" applyBorder="1" applyAlignment="1">
      <alignment vertical="center" wrapText="1"/>
    </xf>
    <xf numFmtId="0" fontId="4" fillId="0" borderId="0" xfId="2" applyFont="1" applyFill="1" applyBorder="1">
      <alignment vertical="center"/>
    </xf>
    <xf numFmtId="0" fontId="4" fillId="0" borderId="69" xfId="2" applyFont="1" applyBorder="1" applyAlignment="1">
      <alignment horizontal="left" vertical="center"/>
    </xf>
    <xf numFmtId="0" fontId="4" fillId="0" borderId="0" xfId="2" applyFont="1" applyBorder="1" applyAlignment="1">
      <alignment horizontal="left" vertical="center"/>
    </xf>
    <xf numFmtId="0" fontId="4" fillId="0" borderId="70" xfId="2" applyFont="1" applyBorder="1">
      <alignment vertical="center"/>
    </xf>
    <xf numFmtId="0" fontId="4" fillId="0" borderId="71" xfId="2" applyFont="1" applyBorder="1" applyAlignment="1">
      <alignment vertical="center"/>
    </xf>
    <xf numFmtId="0" fontId="4" fillId="0" borderId="72" xfId="2" applyFont="1" applyBorder="1" applyAlignment="1">
      <alignment vertical="center"/>
    </xf>
    <xf numFmtId="0" fontId="38" fillId="0" borderId="72" xfId="2" applyFont="1" applyBorder="1" applyAlignment="1">
      <alignment horizontal="center"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4" fillId="0" borderId="73" xfId="2" applyFont="1" applyBorder="1">
      <alignment vertical="center"/>
    </xf>
    <xf numFmtId="0" fontId="23" fillId="0" borderId="0" xfId="3" applyNumberFormat="1" applyFont="1" applyFill="1" applyBorder="1" applyAlignment="1">
      <alignment vertical="center"/>
    </xf>
    <xf numFmtId="0" fontId="4" fillId="0" borderId="79" xfId="2" applyFont="1" applyBorder="1">
      <alignment vertical="center"/>
    </xf>
    <xf numFmtId="0" fontId="39" fillId="0" borderId="72" xfId="0" applyFont="1" applyFill="1" applyBorder="1" applyAlignment="1">
      <alignment vertical="top" wrapText="1"/>
    </xf>
    <xf numFmtId="0" fontId="23" fillId="0" borderId="72" xfId="3" applyNumberFormat="1" applyFont="1" applyFill="1" applyBorder="1" applyAlignment="1">
      <alignment vertical="center"/>
    </xf>
    <xf numFmtId="0" fontId="23" fillId="0" borderId="80" xfId="3" applyNumberFormat="1" applyFont="1" applyFill="1" applyBorder="1" applyAlignment="1">
      <alignment vertical="center"/>
    </xf>
    <xf numFmtId="0" fontId="40" fillId="0" borderId="0" xfId="3" applyFont="1" applyFill="1" applyBorder="1" applyAlignment="1">
      <alignment vertical="top"/>
    </xf>
    <xf numFmtId="0" fontId="41" fillId="0" borderId="0" xfId="3" applyFont="1" applyFill="1" applyBorder="1" applyAlignment="1">
      <alignment vertical="top"/>
    </xf>
    <xf numFmtId="0" fontId="2" fillId="0" borderId="0" xfId="3" applyFont="1" applyFill="1" applyBorder="1">
      <alignment vertical="center"/>
    </xf>
    <xf numFmtId="49" fontId="23"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42" fillId="0" borderId="0" xfId="1" applyFont="1" applyFill="1" applyAlignment="1">
      <alignment vertical="center"/>
    </xf>
    <xf numFmtId="49" fontId="23" fillId="0" borderId="37" xfId="2" applyNumberFormat="1" applyFont="1" applyFill="1" applyBorder="1">
      <alignment vertical="center"/>
    </xf>
    <xf numFmtId="49" fontId="23" fillId="0" borderId="54" xfId="2" applyNumberFormat="1" applyFont="1" applyFill="1" applyBorder="1">
      <alignment vertical="center"/>
    </xf>
    <xf numFmtId="49" fontId="23" fillId="0" borderId="36" xfId="2" applyNumberFormat="1" applyFont="1" applyFill="1" applyBorder="1">
      <alignment vertical="center"/>
    </xf>
    <xf numFmtId="49" fontId="25" fillId="0" borderId="35" xfId="2" applyNumberFormat="1" applyFont="1" applyFill="1" applyBorder="1" applyAlignment="1">
      <alignment horizontal="center" vertical="center"/>
    </xf>
    <xf numFmtId="49" fontId="23" fillId="0" borderId="82" xfId="2" applyNumberFormat="1" applyFont="1" applyFill="1" applyBorder="1">
      <alignment vertical="center"/>
    </xf>
    <xf numFmtId="14" fontId="34" fillId="0" borderId="0" xfId="2" applyNumberFormat="1" applyFont="1" applyFill="1" applyBorder="1" applyAlignment="1">
      <alignment vertical="center"/>
    </xf>
    <xf numFmtId="0" fontId="4" fillId="0" borderId="0" xfId="2" applyFont="1" applyAlignment="1">
      <alignment horizontal="right" vertical="center"/>
    </xf>
    <xf numFmtId="0" fontId="4" fillId="0" borderId="87" xfId="2" applyFont="1" applyBorder="1" applyAlignment="1">
      <alignment horizontal="right" vertical="center"/>
    </xf>
    <xf numFmtId="0" fontId="5" fillId="0" borderId="0" xfId="3" quotePrefix="1" applyFont="1" applyFill="1" applyAlignment="1">
      <alignment vertical="center"/>
    </xf>
    <xf numFmtId="0" fontId="38" fillId="0" borderId="0" xfId="2" applyFont="1" applyAlignment="1">
      <alignment horizontal="right" vertical="center"/>
    </xf>
    <xf numFmtId="0" fontId="38" fillId="0" borderId="0" xfId="2" applyFont="1" applyAlignment="1">
      <alignment vertical="center"/>
    </xf>
    <xf numFmtId="0" fontId="4" fillId="0" borderId="88"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8" fillId="0" borderId="0" xfId="2" applyFont="1" applyBorder="1" applyAlignment="1">
      <alignment horizontal="left" vertical="center"/>
    </xf>
    <xf numFmtId="0" fontId="38" fillId="0" borderId="0" xfId="2" applyFont="1" applyBorder="1" applyAlignment="1">
      <alignment horizontal="center" vertical="center"/>
    </xf>
    <xf numFmtId="0" fontId="4" fillId="0" borderId="0" xfId="2" applyFont="1" applyBorder="1" applyAlignment="1">
      <alignment horizontal="center" vertical="center"/>
    </xf>
    <xf numFmtId="0" fontId="38"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26"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87"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88" xfId="2" applyFont="1" applyBorder="1" applyAlignment="1">
      <alignment vertical="center" wrapText="1"/>
    </xf>
    <xf numFmtId="0" fontId="4" fillId="0" borderId="2" xfId="2" applyFont="1" applyBorder="1" applyAlignment="1">
      <alignment vertical="center"/>
    </xf>
    <xf numFmtId="180" fontId="4" fillId="0" borderId="0" xfId="2" applyNumberFormat="1" applyFont="1" applyBorder="1" applyAlignment="1">
      <alignment horizontal="left" vertical="center"/>
    </xf>
    <xf numFmtId="0" fontId="4" fillId="0" borderId="19" xfId="2" applyFont="1" applyBorder="1" applyAlignment="1">
      <alignment vertical="center" wrapText="1"/>
    </xf>
    <xf numFmtId="0" fontId="38" fillId="0" borderId="0" xfId="2" applyFont="1">
      <alignment vertical="center"/>
    </xf>
    <xf numFmtId="0" fontId="19" fillId="0" borderId="0" xfId="2" applyFont="1" applyBorder="1" applyAlignment="1">
      <alignment vertical="center" wrapText="1"/>
    </xf>
    <xf numFmtId="0" fontId="22" fillId="0" borderId="0" xfId="2" applyFont="1" applyAlignment="1">
      <alignment vertical="center"/>
    </xf>
    <xf numFmtId="0" fontId="19" fillId="0" borderId="0" xfId="2" applyFont="1" applyFill="1" applyBorder="1" applyAlignment="1">
      <alignment vertical="center" wrapText="1"/>
    </xf>
    <xf numFmtId="0" fontId="38" fillId="0" borderId="0" xfId="2" applyFont="1" applyAlignment="1">
      <alignment horizontal="center" vertical="center"/>
    </xf>
    <xf numFmtId="0" fontId="37" fillId="0" borderId="0" xfId="2" applyFont="1" applyBorder="1" applyAlignment="1">
      <alignment horizontal="left" vertical="top" wrapText="1"/>
    </xf>
    <xf numFmtId="0" fontId="23" fillId="0" borderId="0" xfId="2" applyFont="1" applyBorder="1" applyAlignment="1">
      <alignment horizontal="center" vertical="top" wrapText="1"/>
    </xf>
    <xf numFmtId="0" fontId="19" fillId="0" borderId="0" xfId="1" applyFont="1" applyFill="1" applyBorder="1" applyAlignment="1">
      <alignment vertical="center"/>
    </xf>
    <xf numFmtId="14" fontId="4" fillId="0" borderId="0" xfId="2" applyNumberFormat="1" applyFont="1" applyFill="1" applyBorder="1" applyAlignment="1">
      <alignment vertical="center"/>
    </xf>
    <xf numFmtId="181"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19" fillId="0" borderId="0" xfId="2" applyFont="1" applyFill="1" applyBorder="1" applyAlignment="1">
      <alignment horizontal="center" vertical="center" wrapText="1"/>
    </xf>
    <xf numFmtId="0" fontId="4" fillId="0" borderId="94" xfId="2" applyFont="1" applyBorder="1" applyAlignment="1">
      <alignment horizontal="right" vertical="center"/>
    </xf>
    <xf numFmtId="0" fontId="4" fillId="0" borderId="95" xfId="2" applyFont="1" applyBorder="1" applyAlignment="1">
      <alignment horizontal="right" vertical="center"/>
    </xf>
    <xf numFmtId="0" fontId="4" fillId="0" borderId="95" xfId="2" applyFont="1" applyBorder="1">
      <alignment vertical="center"/>
    </xf>
    <xf numFmtId="0" fontId="4" fillId="0" borderId="95" xfId="2" applyFont="1" applyBorder="1" applyAlignment="1">
      <alignment vertical="center"/>
    </xf>
    <xf numFmtId="0" fontId="5" fillId="0" borderId="96" xfId="2" applyFont="1" applyBorder="1" applyAlignment="1">
      <alignment horizontal="center" vertical="center"/>
    </xf>
    <xf numFmtId="0" fontId="4" fillId="0" borderId="97" xfId="2" applyFont="1" applyBorder="1" applyAlignment="1">
      <alignment horizontal="right" vertical="center"/>
    </xf>
    <xf numFmtId="0" fontId="4" fillId="6" borderId="0" xfId="2" applyFont="1" applyFill="1" applyBorder="1" applyAlignment="1">
      <alignment vertical="center"/>
    </xf>
    <xf numFmtId="0" fontId="5" fillId="0" borderId="98" xfId="2" applyFont="1" applyBorder="1" applyAlignment="1">
      <alignment horizontal="center" vertical="center"/>
    </xf>
    <xf numFmtId="0" fontId="4" fillId="0" borderId="98" xfId="2" applyFont="1" applyFill="1" applyBorder="1" applyAlignment="1">
      <alignment vertical="center"/>
    </xf>
    <xf numFmtId="0" fontId="4" fillId="0" borderId="98" xfId="2" applyFont="1" applyBorder="1" applyAlignment="1">
      <alignment vertical="center"/>
    </xf>
    <xf numFmtId="0" fontId="4" fillId="0" borderId="97" xfId="2" applyFont="1" applyFill="1" applyBorder="1" applyAlignment="1">
      <alignment vertical="center" wrapText="1"/>
    </xf>
    <xf numFmtId="0" fontId="4" fillId="0" borderId="97" xfId="2" applyFont="1" applyFill="1" applyBorder="1">
      <alignment vertical="center"/>
    </xf>
    <xf numFmtId="0" fontId="4" fillId="0" borderId="97" xfId="2" applyFont="1" applyBorder="1">
      <alignment vertical="center"/>
    </xf>
    <xf numFmtId="0" fontId="4" fillId="0" borderId="99" xfId="2" applyFont="1" applyFill="1" applyBorder="1" applyAlignment="1">
      <alignment horizontal="left" vertical="center" wrapText="1"/>
    </xf>
    <xf numFmtId="0" fontId="4" fillId="0" borderId="100" xfId="2" applyFont="1" applyFill="1" applyBorder="1" applyAlignment="1">
      <alignment horizontal="left" vertical="center" wrapText="1"/>
    </xf>
    <xf numFmtId="0" fontId="4" fillId="0" borderId="100" xfId="2" applyFont="1" applyFill="1" applyBorder="1" applyAlignment="1">
      <alignment vertical="center" wrapText="1"/>
    </xf>
    <xf numFmtId="181" fontId="4" fillId="0" borderId="100" xfId="2" applyNumberFormat="1" applyFont="1" applyFill="1" applyBorder="1" applyAlignment="1">
      <alignment horizontal="left" vertical="center"/>
    </xf>
    <xf numFmtId="0" fontId="4" fillId="0" borderId="100" xfId="2" applyFont="1" applyFill="1" applyBorder="1" applyAlignment="1">
      <alignment vertical="center"/>
    </xf>
    <xf numFmtId="0" fontId="4" fillId="0" borderId="101" xfId="2" applyFont="1" applyFill="1" applyBorder="1" applyAlignment="1">
      <alignment vertical="center"/>
    </xf>
    <xf numFmtId="0" fontId="26" fillId="0" borderId="0" xfId="2" applyFont="1" applyBorder="1" applyAlignment="1">
      <alignment vertical="top"/>
    </xf>
    <xf numFmtId="0" fontId="5" fillId="0" borderId="100" xfId="2" applyFont="1" applyBorder="1" applyAlignment="1">
      <alignment horizontal="center" vertical="center"/>
    </xf>
    <xf numFmtId="0" fontId="4" fillId="0" borderId="96" xfId="2" applyFont="1" applyBorder="1" applyAlignment="1">
      <alignment vertical="center"/>
    </xf>
    <xf numFmtId="0" fontId="4" fillId="0" borderId="97" xfId="2" applyFont="1" applyBorder="1" applyAlignment="1">
      <alignment vertical="center"/>
    </xf>
    <xf numFmtId="0" fontId="5" fillId="0" borderId="97" xfId="2" applyFont="1" applyBorder="1" applyAlignment="1">
      <alignment horizontal="center" vertical="center"/>
    </xf>
    <xf numFmtId="0" fontId="4" fillId="0" borderId="97" xfId="2" applyFont="1" applyFill="1" applyBorder="1" applyAlignment="1">
      <alignment vertical="center"/>
    </xf>
    <xf numFmtId="0" fontId="4" fillId="0" borderId="94" xfId="2" applyFont="1" applyBorder="1" applyAlignment="1">
      <alignment vertical="center"/>
    </xf>
    <xf numFmtId="0" fontId="4" fillId="0" borderId="100" xfId="2" applyFont="1" applyBorder="1" applyAlignment="1">
      <alignment vertical="center"/>
    </xf>
    <xf numFmtId="0" fontId="4" fillId="0" borderId="0" xfId="2" applyFont="1" applyFill="1" applyBorder="1" applyAlignment="1">
      <alignment horizontal="left" vertical="center" wrapText="1"/>
    </xf>
    <xf numFmtId="0" fontId="38" fillId="0" borderId="0" xfId="2" applyFont="1" applyFill="1" applyBorder="1" applyAlignment="1">
      <alignment vertical="center" textRotation="255"/>
    </xf>
    <xf numFmtId="0" fontId="21" fillId="0" borderId="100" xfId="2" applyFont="1" applyBorder="1" applyAlignment="1">
      <alignment vertical="center"/>
    </xf>
    <xf numFmtId="0" fontId="4" fillId="0" borderId="88" xfId="2" applyFont="1" applyBorder="1" applyAlignment="1">
      <alignment vertical="center"/>
    </xf>
    <xf numFmtId="0" fontId="5" fillId="0" borderId="88" xfId="2" applyFont="1" applyBorder="1" applyAlignment="1">
      <alignment horizontal="center" vertical="center"/>
    </xf>
    <xf numFmtId="0" fontId="4" fillId="0" borderId="88" xfId="2" applyFont="1" applyFill="1" applyBorder="1" applyAlignment="1">
      <alignment vertical="center"/>
    </xf>
    <xf numFmtId="0" fontId="44" fillId="0" borderId="88" xfId="2" applyFont="1" applyBorder="1" applyAlignment="1">
      <alignment horizontal="center" vertical="center"/>
    </xf>
    <xf numFmtId="0" fontId="21" fillId="0" borderId="0" xfId="2" applyFont="1" applyFill="1" applyBorder="1" applyAlignment="1">
      <alignment vertical="center"/>
    </xf>
    <xf numFmtId="49" fontId="22" fillId="0" borderId="0" xfId="2" applyNumberFormat="1" applyFont="1" applyFill="1" applyBorder="1" applyAlignment="1">
      <alignment vertical="top"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19" fillId="0" borderId="0" xfId="2" applyFont="1" applyFill="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8"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Fill="1" applyBorder="1" applyAlignment="1">
      <alignment horizontal="center" vertical="center"/>
    </xf>
    <xf numFmtId="0" fontId="23" fillId="0" borderId="0" xfId="2" applyFont="1" applyBorder="1" applyAlignment="1">
      <alignment horizontal="left" vertical="center" wrapText="1"/>
    </xf>
    <xf numFmtId="0" fontId="4" fillId="0" borderId="0" xfId="2" applyFont="1" applyBorder="1" applyAlignment="1">
      <alignment horizontal="left" vertical="center" wrapText="1"/>
    </xf>
    <xf numFmtId="0" fontId="4" fillId="0" borderId="0" xfId="2" applyFont="1" applyBorder="1" applyAlignment="1">
      <alignment horizontal="center" vertical="center"/>
    </xf>
    <xf numFmtId="181" fontId="4" fillId="0" borderId="0" xfId="2" applyNumberFormat="1" applyFont="1" applyFill="1" applyBorder="1" applyAlignment="1">
      <alignment horizontal="left"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93" xfId="2" applyFont="1" applyBorder="1" applyAlignment="1">
      <alignment horizontal="center" vertical="center"/>
    </xf>
    <xf numFmtId="0" fontId="4" fillId="0" borderId="93" xfId="2" applyFont="1" applyBorder="1" applyAlignment="1">
      <alignment vertical="center"/>
    </xf>
    <xf numFmtId="0" fontId="21" fillId="0" borderId="0" xfId="2" applyFont="1" applyFill="1" applyBorder="1" applyAlignment="1">
      <alignment horizontal="left" vertical="center" wrapText="1"/>
    </xf>
    <xf numFmtId="0" fontId="4" fillId="0" borderId="87" xfId="2" applyFont="1" applyBorder="1" applyAlignment="1">
      <alignment horizontal="center" vertical="center"/>
    </xf>
    <xf numFmtId="0" fontId="4" fillId="0" borderId="93" xfId="2" applyFont="1" applyBorder="1" applyAlignment="1">
      <alignment vertical="center" wrapText="1"/>
    </xf>
    <xf numFmtId="0" fontId="38" fillId="0" borderId="0" xfId="2" applyFont="1" applyBorder="1" applyAlignment="1">
      <alignment vertical="center"/>
    </xf>
    <xf numFmtId="0" fontId="5" fillId="0" borderId="0" xfId="3" quotePrefix="1" applyFont="1" applyFill="1" applyBorder="1" applyAlignment="1">
      <alignment horizontal="left" vertical="center"/>
    </xf>
    <xf numFmtId="0" fontId="23" fillId="0" borderId="7" xfId="2" applyFont="1" applyBorder="1" applyAlignment="1">
      <alignment vertical="top" wrapText="1"/>
    </xf>
    <xf numFmtId="0" fontId="23"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3" fillId="0" borderId="14" xfId="2" applyFont="1" applyBorder="1" applyAlignment="1">
      <alignment vertical="center" wrapText="1"/>
    </xf>
    <xf numFmtId="0" fontId="4" fillId="0" borderId="10" xfId="2" applyFont="1" applyBorder="1" applyAlignment="1">
      <alignment horizontal="left" vertical="center"/>
    </xf>
    <xf numFmtId="0" fontId="4" fillId="0" borderId="14" xfId="2" applyFont="1" applyBorder="1">
      <alignment vertical="center"/>
    </xf>
    <xf numFmtId="0" fontId="4" fillId="0" borderId="15" xfId="2" applyFont="1" applyBorder="1" applyAlignment="1">
      <alignment vertical="center"/>
    </xf>
    <xf numFmtId="0" fontId="4" fillId="0" borderId="16" xfId="2" applyFont="1" applyBorder="1" applyAlignment="1">
      <alignment vertical="center"/>
    </xf>
    <xf numFmtId="0" fontId="38" fillId="0" borderId="16" xfId="2" applyFont="1" applyBorder="1" applyAlignment="1">
      <alignment horizontal="center" vertical="center"/>
    </xf>
    <xf numFmtId="0" fontId="5" fillId="0" borderId="10" xfId="3" quotePrefix="1" applyFont="1" applyFill="1" applyBorder="1" applyAlignment="1">
      <alignment horizontal="left" vertical="center"/>
    </xf>
    <xf numFmtId="0" fontId="5" fillId="0" borderId="14" xfId="3" quotePrefix="1" applyFont="1" applyFill="1" applyBorder="1" applyAlignment="1">
      <alignment horizontal="left" vertical="center"/>
    </xf>
    <xf numFmtId="0" fontId="4" fillId="3" borderId="10" xfId="2" applyFont="1" applyFill="1" applyBorder="1" applyAlignment="1">
      <alignment horizontal="right" vertical="center"/>
    </xf>
    <xf numFmtId="0" fontId="4" fillId="3" borderId="0" xfId="2" applyFont="1" applyFill="1" applyBorder="1" applyAlignment="1">
      <alignment horizontal="right" vertical="center"/>
    </xf>
    <xf numFmtId="0" fontId="4" fillId="3" borderId="0" xfId="2" applyFont="1" applyFill="1" applyBorder="1">
      <alignment vertical="center"/>
    </xf>
    <xf numFmtId="0" fontId="4" fillId="3" borderId="0" xfId="2" applyFont="1" applyFill="1" applyBorder="1" applyAlignment="1">
      <alignment vertical="center"/>
    </xf>
    <xf numFmtId="0" fontId="4" fillId="3" borderId="14" xfId="2" applyFont="1" applyFill="1" applyBorder="1" applyAlignment="1">
      <alignment vertical="center"/>
    </xf>
    <xf numFmtId="0" fontId="4" fillId="3" borderId="15" xfId="2" applyFont="1" applyFill="1" applyBorder="1" applyAlignment="1">
      <alignment horizontal="right" vertical="center"/>
    </xf>
    <xf numFmtId="0" fontId="4" fillId="3" borderId="16" xfId="2" applyFont="1" applyFill="1" applyBorder="1" applyAlignment="1">
      <alignment horizontal="right" vertical="center"/>
    </xf>
    <xf numFmtId="0" fontId="4" fillId="3" borderId="16" xfId="2" applyFont="1" applyFill="1" applyBorder="1">
      <alignment vertical="center"/>
    </xf>
    <xf numFmtId="0" fontId="4" fillId="3" borderId="16" xfId="2" applyFont="1" applyFill="1" applyBorder="1" applyAlignment="1">
      <alignment vertical="center"/>
    </xf>
    <xf numFmtId="0" fontId="4" fillId="3" borderId="17" xfId="2" applyFont="1" applyFill="1" applyBorder="1" applyAlignment="1">
      <alignment vertical="center"/>
    </xf>
    <xf numFmtId="0" fontId="4" fillId="0" borderId="87" xfId="2" applyFont="1" applyBorder="1" applyAlignment="1">
      <alignment vertical="center"/>
    </xf>
    <xf numFmtId="0" fontId="37" fillId="0" borderId="0" xfId="2" applyFont="1" applyFill="1" applyBorder="1" applyAlignment="1">
      <alignment wrapText="1"/>
    </xf>
    <xf numFmtId="0" fontId="4" fillId="0" borderId="0" xfId="2" applyFont="1" applyBorder="1" applyAlignment="1">
      <alignment vertical="center" wrapText="1"/>
    </xf>
    <xf numFmtId="0" fontId="4" fillId="0" borderId="0" xfId="2" applyFont="1" applyFill="1" applyBorder="1" applyAlignment="1">
      <alignment horizontal="left" vertical="center"/>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181" fontId="5" fillId="0" borderId="0" xfId="2" applyNumberFormat="1" applyFont="1" applyBorder="1" applyAlignment="1">
      <alignment horizontal="center" vertical="center"/>
    </xf>
    <xf numFmtId="0" fontId="4" fillId="0" borderId="102" xfId="2" applyFont="1" applyBorder="1">
      <alignment vertical="center"/>
    </xf>
    <xf numFmtId="0" fontId="4" fillId="0" borderId="8" xfId="2" applyFont="1" applyBorder="1">
      <alignment vertical="center"/>
    </xf>
    <xf numFmtId="0" fontId="4" fillId="0" borderId="8" xfId="2" applyFont="1" applyBorder="1" applyAlignment="1">
      <alignment vertical="center"/>
    </xf>
    <xf numFmtId="0" fontId="4" fillId="0" borderId="103" xfId="2" applyFont="1" applyBorder="1" applyAlignment="1">
      <alignment vertical="center"/>
    </xf>
    <xf numFmtId="0" fontId="4" fillId="0" borderId="87" xfId="2" applyFont="1" applyFill="1" applyBorder="1" applyAlignment="1">
      <alignment vertical="center"/>
    </xf>
    <xf numFmtId="0" fontId="4" fillId="0" borderId="88" xfId="2" applyFont="1" applyBorder="1" applyAlignment="1">
      <alignment horizontal="center" vertical="center"/>
    </xf>
    <xf numFmtId="0" fontId="4" fillId="0" borderId="2" xfId="2" applyFont="1" applyBorder="1" applyAlignment="1">
      <alignment horizontal="right" vertical="center"/>
    </xf>
    <xf numFmtId="0" fontId="4" fillId="0" borderId="0" xfId="2" applyFont="1" applyBorder="1" applyAlignment="1">
      <alignment horizontal="left" vertical="center"/>
    </xf>
    <xf numFmtId="0" fontId="4" fillId="0" borderId="0" xfId="2" applyFont="1" applyAlignment="1">
      <alignment horizontal="left" vertical="center"/>
    </xf>
    <xf numFmtId="0" fontId="23" fillId="0" borderId="0" xfId="2" applyFont="1" applyBorder="1" applyAlignment="1">
      <alignment horizontal="left" vertical="center" wrapText="1"/>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181" fontId="4" fillId="0" borderId="0" xfId="2" applyNumberFormat="1" applyFont="1" applyFill="1">
      <alignment vertical="center"/>
    </xf>
    <xf numFmtId="181" fontId="4" fillId="0" borderId="35" xfId="2" applyNumberFormat="1" applyFont="1" applyFill="1" applyBorder="1" applyAlignment="1">
      <alignment horizontal="center" vertical="center"/>
    </xf>
    <xf numFmtId="0" fontId="4" fillId="0" borderId="35" xfId="2" applyNumberFormat="1" applyFont="1" applyFill="1" applyBorder="1" applyAlignment="1">
      <alignment horizontal="center" vertical="center"/>
    </xf>
    <xf numFmtId="181" fontId="4" fillId="0" borderId="0" xfId="2" applyNumberFormat="1" applyFont="1" applyFill="1" applyBorder="1" applyAlignment="1">
      <alignment horizontal="center" vertical="center"/>
    </xf>
    <xf numFmtId="0" fontId="4" fillId="0" borderId="0" xfId="2" applyNumberFormat="1" applyFont="1" applyFill="1" applyBorder="1" applyAlignment="1">
      <alignment horizontal="center" vertical="center"/>
    </xf>
    <xf numFmtId="14" fontId="4" fillId="0" borderId="35" xfId="2" applyNumberFormat="1" applyFont="1" applyFill="1" applyBorder="1" applyAlignment="1">
      <alignment horizontal="center" vertical="center"/>
    </xf>
    <xf numFmtId="0" fontId="4" fillId="0" borderId="0" xfId="2" applyNumberFormat="1" applyFont="1" applyAlignment="1">
      <alignment vertical="center"/>
    </xf>
    <xf numFmtId="0" fontId="4" fillId="0" borderId="0" xfId="2" applyNumberFormat="1" applyFont="1" applyBorder="1" applyAlignment="1">
      <alignment vertical="center"/>
    </xf>
    <xf numFmtId="0" fontId="4" fillId="0" borderId="0" xfId="2" applyNumberFormat="1" applyFont="1" applyAlignment="1">
      <alignment horizontal="center" vertical="center"/>
    </xf>
    <xf numFmtId="14" fontId="4" fillId="0" borderId="0" xfId="2" applyNumberFormat="1" applyFont="1">
      <alignment vertical="center"/>
    </xf>
    <xf numFmtId="0" fontId="4" fillId="0" borderId="0" xfId="2" applyNumberFormat="1" applyFont="1" applyAlignment="1">
      <alignment horizontal="right" vertical="center"/>
    </xf>
    <xf numFmtId="181" fontId="4" fillId="0" borderId="0" xfId="2" applyNumberFormat="1" applyFont="1" applyAlignment="1">
      <alignment horizontal="right" vertical="center"/>
    </xf>
    <xf numFmtId="14" fontId="4" fillId="0" borderId="0" xfId="2" applyNumberFormat="1" applyFont="1" applyFill="1" applyBorder="1" applyAlignment="1">
      <alignment horizontal="center" vertical="center"/>
    </xf>
    <xf numFmtId="0" fontId="4" fillId="9" borderId="0" xfId="2" applyFont="1" applyFill="1" applyBorder="1">
      <alignment vertical="center"/>
    </xf>
    <xf numFmtId="0" fontId="19" fillId="0" borderId="19" xfId="2" applyFont="1" applyBorder="1" applyAlignment="1">
      <alignment vertical="center" wrapText="1"/>
    </xf>
    <xf numFmtId="0" fontId="38" fillId="0" borderId="0" xfId="2" applyFont="1" applyBorder="1" applyAlignment="1">
      <alignment vertical="center"/>
    </xf>
    <xf numFmtId="49" fontId="23" fillId="0" borderId="37" xfId="2" applyNumberFormat="1" applyFont="1" applyFill="1" applyBorder="1" applyAlignment="1">
      <alignment horizontal="center" vertical="center"/>
    </xf>
    <xf numFmtId="0" fontId="23" fillId="0" borderId="37" xfId="2" applyFont="1" applyFill="1" applyBorder="1" applyAlignment="1">
      <alignment horizontal="right" vertical="center" shrinkToFit="1"/>
    </xf>
    <xf numFmtId="0" fontId="23" fillId="0" borderId="37" xfId="2" applyFont="1" applyFill="1" applyBorder="1" applyAlignment="1">
      <alignment horizontal="center" vertical="center"/>
    </xf>
    <xf numFmtId="0" fontId="23" fillId="0" borderId="37" xfId="2" applyFont="1" applyFill="1" applyBorder="1" applyAlignment="1">
      <alignment horizontal="center" vertical="center" shrinkToFit="1"/>
    </xf>
    <xf numFmtId="0" fontId="46" fillId="0" borderId="0" xfId="2" applyFont="1" applyBorder="1" applyAlignment="1">
      <alignment vertical="center" wrapText="1"/>
    </xf>
    <xf numFmtId="0" fontId="2" fillId="0" borderId="40" xfId="1" applyFont="1" applyBorder="1">
      <alignment vertical="center"/>
    </xf>
    <xf numFmtId="0" fontId="2" fillId="0" borderId="43" xfId="1" applyFont="1" applyBorder="1">
      <alignment vertical="center"/>
    </xf>
    <xf numFmtId="0" fontId="2" fillId="0" borderId="41" xfId="1" applyFont="1" applyBorder="1">
      <alignment vertical="center"/>
    </xf>
    <xf numFmtId="0" fontId="2" fillId="0" borderId="81" xfId="1" applyFont="1" applyBorder="1">
      <alignment vertical="center"/>
    </xf>
    <xf numFmtId="49" fontId="23" fillId="0" borderId="0" xfId="2" applyNumberFormat="1" applyFont="1" applyFill="1" applyBorder="1">
      <alignment vertical="center"/>
    </xf>
    <xf numFmtId="49" fontId="23" fillId="0" borderId="46" xfId="2" applyNumberFormat="1" applyFont="1" applyFill="1" applyBorder="1">
      <alignment vertical="center"/>
    </xf>
    <xf numFmtId="49" fontId="23" fillId="0" borderId="34" xfId="2" applyNumberFormat="1" applyFont="1" applyFill="1" applyBorder="1">
      <alignment vertical="center"/>
    </xf>
    <xf numFmtId="49" fontId="23"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49" fontId="23" fillId="0" borderId="37" xfId="2" applyNumberFormat="1" applyFont="1" applyFill="1" applyBorder="1" applyAlignment="1">
      <alignment horizontal="left"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23" fillId="0" borderId="0" xfId="2" applyFont="1" applyFill="1" applyBorder="1" applyAlignment="1">
      <alignment horizontal="right" vertical="center" shrinkToFit="1"/>
    </xf>
    <xf numFmtId="0" fontId="5" fillId="0" borderId="0" xfId="3" quotePrefix="1" applyFont="1" applyFill="1" applyBorder="1" applyAlignment="1">
      <alignment horizontal="left" vertical="center"/>
    </xf>
    <xf numFmtId="0" fontId="7" fillId="0" borderId="0" xfId="1" applyFont="1" applyFill="1" applyBorder="1" applyAlignment="1">
      <alignment vertical="center" shrinkToFit="1"/>
    </xf>
    <xf numFmtId="49" fontId="15" fillId="12" borderId="33" xfId="2" applyNumberFormat="1" applyFont="1" applyFill="1" applyBorder="1" applyAlignment="1">
      <alignment vertical="center"/>
    </xf>
    <xf numFmtId="49" fontId="15" fillId="12" borderId="2" xfId="2" applyNumberFormat="1" applyFont="1" applyFill="1" applyBorder="1" applyAlignment="1">
      <alignment vertical="center"/>
    </xf>
    <xf numFmtId="49" fontId="15" fillId="12" borderId="34" xfId="2" applyNumberFormat="1" applyFont="1" applyFill="1" applyBorder="1" applyAlignment="1">
      <alignment vertical="center"/>
    </xf>
    <xf numFmtId="49" fontId="15" fillId="12" borderId="36" xfId="2" applyNumberFormat="1" applyFont="1" applyFill="1" applyBorder="1" applyAlignment="1">
      <alignment vertical="center"/>
    </xf>
    <xf numFmtId="49" fontId="15" fillId="12" borderId="0" xfId="2" applyNumberFormat="1" applyFont="1" applyFill="1" applyBorder="1" applyAlignment="1">
      <alignment vertical="center"/>
    </xf>
    <xf numFmtId="49" fontId="5" fillId="12" borderId="37" xfId="2" applyNumberFormat="1" applyFont="1" applyFill="1" applyBorder="1" applyAlignment="1">
      <alignment vertical="center"/>
    </xf>
    <xf numFmtId="0" fontId="2" fillId="12" borderId="0" xfId="1" applyFont="1" applyFill="1" applyBorder="1">
      <alignment vertical="center"/>
    </xf>
    <xf numFmtId="49" fontId="5" fillId="12" borderId="0" xfId="2" applyNumberFormat="1" applyFont="1" applyFill="1" applyBorder="1" applyAlignment="1">
      <alignment vertical="center"/>
    </xf>
    <xf numFmtId="49" fontId="5" fillId="12" borderId="0" xfId="2" applyNumberFormat="1" applyFont="1" applyFill="1" applyBorder="1" applyAlignment="1">
      <alignment vertical="center" wrapText="1"/>
    </xf>
    <xf numFmtId="49" fontId="5" fillId="12" borderId="37" xfId="2" applyNumberFormat="1" applyFont="1" applyFill="1" applyBorder="1" applyAlignment="1">
      <alignment vertical="center" wrapText="1"/>
    </xf>
    <xf numFmtId="0" fontId="4" fillId="0" borderId="0" xfId="2" applyFont="1" applyAlignment="1">
      <alignment horizontal="left" vertical="center"/>
    </xf>
    <xf numFmtId="0" fontId="4" fillId="0" borderId="35" xfId="2" applyFont="1" applyBorder="1" applyAlignment="1">
      <alignment vertical="center"/>
    </xf>
    <xf numFmtId="0" fontId="4" fillId="0" borderId="35" xfId="2" applyFont="1" applyBorder="1" applyAlignment="1">
      <alignment horizontal="right" vertical="center"/>
    </xf>
    <xf numFmtId="0" fontId="4" fillId="0" borderId="35" xfId="2" applyNumberFormat="1" applyFont="1" applyBorder="1" applyAlignment="1">
      <alignment horizontal="right" vertical="center"/>
    </xf>
    <xf numFmtId="0" fontId="5" fillId="0" borderId="0" xfId="3" quotePrefix="1" applyFont="1" applyFill="1" applyBorder="1" applyAlignment="1">
      <alignment horizontal="left" vertical="center"/>
    </xf>
    <xf numFmtId="0" fontId="23" fillId="0" borderId="0" xfId="2" applyFont="1" applyFill="1" applyBorder="1" applyAlignment="1">
      <alignment vertical="center" shrinkToFit="1"/>
    </xf>
    <xf numFmtId="49" fontId="23" fillId="0" borderId="0" xfId="2" applyNumberFormat="1" applyFont="1" applyFill="1" applyBorder="1" applyAlignment="1">
      <alignment horizontal="center" vertical="center" wrapText="1"/>
    </xf>
    <xf numFmtId="49" fontId="23" fillId="0" borderId="40" xfId="2" applyNumberFormat="1" applyFont="1" applyFill="1" applyBorder="1" applyAlignment="1">
      <alignment horizontal="center" vertical="center" wrapText="1"/>
    </xf>
    <xf numFmtId="49" fontId="23" fillId="0" borderId="50" xfId="2" applyNumberFormat="1" applyFont="1" applyFill="1" applyBorder="1" applyAlignment="1">
      <alignment vertical="center" wrapText="1"/>
    </xf>
    <xf numFmtId="0" fontId="2" fillId="0" borderId="19" xfId="1" applyFont="1" applyFill="1" applyBorder="1">
      <alignment vertical="center"/>
    </xf>
    <xf numFmtId="0" fontId="48" fillId="0" borderId="0" xfId="3" quotePrefix="1" applyFont="1" applyFill="1" applyBorder="1" applyAlignment="1">
      <alignment horizontal="left" vertical="center"/>
    </xf>
    <xf numFmtId="0" fontId="5" fillId="0" borderId="0" xfId="3" quotePrefix="1" applyFont="1" applyFill="1" applyBorder="1" applyAlignment="1">
      <alignment horizontal="left" vertical="center"/>
    </xf>
    <xf numFmtId="0" fontId="23" fillId="0" borderId="0" xfId="2" applyFont="1" applyBorder="1" applyAlignment="1">
      <alignment horizontal="center" vertical="center" wrapText="1"/>
    </xf>
    <xf numFmtId="0" fontId="18" fillId="0" borderId="0" xfId="2" applyFont="1" applyBorder="1" applyAlignment="1">
      <alignment vertical="top" wrapText="1"/>
    </xf>
    <xf numFmtId="0" fontId="2" fillId="0" borderId="0" xfId="1" applyFont="1" applyAlignment="1">
      <alignment vertical="center"/>
    </xf>
    <xf numFmtId="0" fontId="15" fillId="0" borderId="0" xfId="2" applyFont="1" applyFill="1" applyBorder="1" applyAlignment="1">
      <alignment horizontal="center" vertical="center" wrapText="1"/>
    </xf>
    <xf numFmtId="0" fontId="23" fillId="3" borderId="0" xfId="3" applyNumberFormat="1" applyFont="1" applyFill="1" applyBorder="1" applyAlignment="1">
      <alignment vertical="center"/>
    </xf>
    <xf numFmtId="0" fontId="23" fillId="3" borderId="13" xfId="3" applyNumberFormat="1" applyFont="1" applyFill="1" applyBorder="1" applyAlignment="1">
      <alignment vertical="center"/>
    </xf>
    <xf numFmtId="0" fontId="4" fillId="0" borderId="0" xfId="2" applyFont="1" applyAlignment="1">
      <alignment horizontal="left" vertical="center"/>
    </xf>
    <xf numFmtId="181" fontId="4" fillId="0" borderId="0" xfId="2" applyNumberFormat="1" applyFont="1" applyFill="1" applyBorder="1" applyAlignment="1">
      <alignment horizontal="left" vertical="center"/>
    </xf>
    <xf numFmtId="0" fontId="21" fillId="0" borderId="0" xfId="2" applyFont="1" applyBorder="1" applyAlignment="1">
      <alignment horizontal="left" vertical="center" wrapText="1"/>
    </xf>
    <xf numFmtId="0" fontId="4" fillId="3" borderId="0" xfId="2" applyNumberFormat="1" applyFont="1" applyFill="1" applyBorder="1" applyAlignment="1">
      <alignment horizontal="center" vertical="center"/>
    </xf>
    <xf numFmtId="0" fontId="4" fillId="0" borderId="0" xfId="2" applyFont="1" applyBorder="1" applyAlignment="1">
      <alignment horizontal="left" vertical="center" wrapText="1"/>
    </xf>
    <xf numFmtId="0" fontId="4" fillId="3" borderId="0" xfId="2" applyNumberFormat="1" applyFont="1" applyFill="1" applyBorder="1" applyAlignment="1">
      <alignment horizontal="center" vertical="center" shrinkToFit="1"/>
    </xf>
    <xf numFmtId="0" fontId="21" fillId="0" borderId="0" xfId="3" applyNumberFormat="1" applyFont="1" applyFill="1" applyBorder="1" applyAlignment="1">
      <alignment vertical="center"/>
    </xf>
    <xf numFmtId="0" fontId="21" fillId="0" borderId="0" xfId="3" applyFont="1" applyFill="1" applyBorder="1" applyAlignment="1">
      <alignment vertical="center"/>
    </xf>
    <xf numFmtId="0" fontId="2" fillId="0" borderId="0" xfId="1" applyFont="1" applyBorder="1" applyAlignment="1">
      <alignment vertical="center" wrapText="1"/>
    </xf>
    <xf numFmtId="181" fontId="4" fillId="0" borderId="0" xfId="2" applyNumberFormat="1" applyFont="1" applyFill="1" applyBorder="1" applyAlignment="1">
      <alignment horizontal="left" vertical="center"/>
    </xf>
    <xf numFmtId="0" fontId="17" fillId="0" borderId="5" xfId="3" quotePrefix="1" applyFont="1" applyFill="1" applyBorder="1" applyAlignment="1"/>
    <xf numFmtId="0" fontId="26" fillId="0" borderId="0" xfId="2" applyFont="1" applyAlignment="1">
      <alignment horizontal="left" vertical="top"/>
    </xf>
    <xf numFmtId="0" fontId="5" fillId="11" borderId="0" xfId="3" quotePrefix="1" applyFont="1" applyFill="1" applyAlignment="1">
      <alignment horizontal="left" vertical="center" wrapText="1"/>
    </xf>
    <xf numFmtId="0" fontId="5" fillId="11" borderId="0" xfId="3" quotePrefix="1" applyFont="1" applyFill="1" applyAlignment="1">
      <alignment horizontal="left" vertical="center"/>
    </xf>
    <xf numFmtId="0" fontId="2"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38" fillId="0" borderId="13" xfId="2" applyFont="1" applyBorder="1" applyAlignment="1">
      <alignment horizontal="left" vertical="center"/>
    </xf>
    <xf numFmtId="0" fontId="38" fillId="0" borderId="0" xfId="2" applyFont="1" applyBorder="1" applyAlignment="1">
      <alignment horizontal="left" vertical="center"/>
    </xf>
    <xf numFmtId="0" fontId="38" fillId="0" borderId="87" xfId="2" applyFont="1" applyBorder="1" applyAlignment="1">
      <alignment horizontal="center" vertical="center"/>
    </xf>
    <xf numFmtId="0" fontId="27" fillId="10" borderId="11" xfId="2" applyFont="1" applyFill="1" applyBorder="1" applyAlignment="1">
      <alignment horizontal="center" vertical="center" shrinkToFit="1"/>
    </xf>
    <xf numFmtId="0" fontId="27" fillId="10" borderId="86" xfId="2" applyFont="1" applyFill="1" applyBorder="1" applyAlignment="1">
      <alignment horizontal="center" vertical="center" shrinkToFit="1"/>
    </xf>
    <xf numFmtId="0" fontId="27" fillId="10" borderId="12" xfId="2" applyFont="1" applyFill="1" applyBorder="1" applyAlignment="1">
      <alignment horizontal="center" vertical="center" shrinkToFit="1"/>
    </xf>
    <xf numFmtId="0" fontId="38" fillId="0" borderId="0" xfId="2" applyFont="1" applyBorder="1" applyAlignment="1">
      <alignment horizontal="center"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0" fontId="4" fillId="0" borderId="0" xfId="2" applyFont="1" applyAlignment="1">
      <alignment horizontal="left" vertical="center"/>
    </xf>
    <xf numFmtId="0" fontId="4" fillId="3" borderId="1" xfId="2" applyFont="1" applyFill="1" applyBorder="1" applyAlignment="1">
      <alignment horizontal="left" vertical="center" shrinkToFit="1"/>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2" fillId="0" borderId="0" xfId="2" applyFont="1" applyAlignment="1">
      <alignment horizontal="left" vertical="center" wrapText="1"/>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4" fillId="0" borderId="0" xfId="2" applyFont="1" applyAlignment="1">
      <alignment horizontal="left" vertical="center" wrapText="1"/>
    </xf>
    <xf numFmtId="0" fontId="4" fillId="3" borderId="1" xfId="2" applyFont="1" applyFill="1" applyBorder="1" applyAlignment="1">
      <alignment horizontal="left" vertical="center"/>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89"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88"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90"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181" fontId="4" fillId="3" borderId="1" xfId="2" applyNumberFormat="1" applyFont="1" applyFill="1" applyBorder="1" applyAlignment="1">
      <alignment horizontal="left" vertical="center"/>
    </xf>
    <xf numFmtId="181" fontId="4" fillId="3" borderId="2" xfId="2" applyNumberFormat="1" applyFont="1" applyFill="1" applyBorder="1" applyAlignment="1">
      <alignment horizontal="left" vertical="center"/>
    </xf>
    <xf numFmtId="181" fontId="4" fillId="3" borderId="3" xfId="2" applyNumberFormat="1" applyFont="1" applyFill="1" applyBorder="1" applyAlignment="1">
      <alignment horizontal="left" vertical="center"/>
    </xf>
    <xf numFmtId="181" fontId="4" fillId="3" borderId="4" xfId="2" applyNumberFormat="1" applyFont="1" applyFill="1" applyBorder="1" applyAlignment="1">
      <alignment horizontal="left" vertical="center"/>
    </xf>
    <xf numFmtId="181" fontId="4" fillId="3" borderId="5" xfId="2" applyNumberFormat="1" applyFont="1" applyFill="1" applyBorder="1" applyAlignment="1">
      <alignment horizontal="left" vertical="center"/>
    </xf>
    <xf numFmtId="181" fontId="4" fillId="3" borderId="6" xfId="2" applyNumberFormat="1" applyFont="1" applyFill="1" applyBorder="1" applyAlignment="1">
      <alignment horizontal="left" vertical="center"/>
    </xf>
    <xf numFmtId="181" fontId="4" fillId="0" borderId="13" xfId="2" applyNumberFormat="1" applyFont="1" applyFill="1" applyBorder="1" applyAlignment="1">
      <alignment horizontal="left" vertical="center"/>
    </xf>
    <xf numFmtId="181" fontId="4" fillId="0" borderId="0" xfId="2" applyNumberFormat="1" applyFont="1" applyFill="1" applyBorder="1" applyAlignment="1">
      <alignment horizontal="left" vertical="center"/>
    </xf>
    <xf numFmtId="0" fontId="43" fillId="0" borderId="13" xfId="2" applyFont="1" applyBorder="1" applyAlignment="1">
      <alignment horizontal="center" vertical="center" wrapText="1"/>
    </xf>
    <xf numFmtId="0" fontId="4" fillId="0" borderId="1" xfId="2" applyFont="1" applyBorder="1" applyAlignment="1">
      <alignment horizontal="center" vertical="center"/>
    </xf>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4" fillId="0" borderId="105" xfId="2" applyFont="1" applyFill="1" applyBorder="1" applyAlignment="1">
      <alignment horizontal="center" vertical="center"/>
    </xf>
    <xf numFmtId="0" fontId="4" fillId="0" borderId="106" xfId="2" applyFont="1" applyFill="1" applyBorder="1" applyAlignment="1">
      <alignment horizontal="center" vertical="center"/>
    </xf>
    <xf numFmtId="0" fontId="4" fillId="0" borderId="107" xfId="2" applyFont="1" applyFill="1" applyBorder="1" applyAlignment="1">
      <alignment horizontal="center" vertical="center"/>
    </xf>
    <xf numFmtId="0" fontId="5" fillId="6" borderId="0" xfId="3" quotePrefix="1" applyFont="1" applyFill="1" applyAlignment="1">
      <alignment horizontal="left" vertical="center" wrapText="1"/>
    </xf>
    <xf numFmtId="0" fontId="5" fillId="6" borderId="0" xfId="3" quotePrefix="1" applyFont="1" applyFill="1" applyAlignment="1">
      <alignment horizontal="left" vertical="center"/>
    </xf>
    <xf numFmtId="0" fontId="27" fillId="3" borderId="1" xfId="1" applyFont="1" applyFill="1" applyBorder="1" applyAlignment="1">
      <alignment horizontal="center" vertical="center"/>
    </xf>
    <xf numFmtId="0" fontId="27" fillId="3" borderId="2" xfId="1" applyFont="1" applyFill="1" applyBorder="1" applyAlignment="1">
      <alignment horizontal="center" vertical="center"/>
    </xf>
    <xf numFmtId="0" fontId="27" fillId="3" borderId="3" xfId="1" applyFont="1" applyFill="1" applyBorder="1" applyAlignment="1">
      <alignment horizontal="center" vertical="center"/>
    </xf>
    <xf numFmtId="0" fontId="27" fillId="3" borderId="4" xfId="1" applyFont="1" applyFill="1" applyBorder="1" applyAlignment="1">
      <alignment horizontal="center" vertical="center"/>
    </xf>
    <xf numFmtId="0" fontId="27" fillId="3" borderId="5" xfId="1" applyFont="1" applyFill="1" applyBorder="1" applyAlignment="1">
      <alignment horizontal="center" vertical="center"/>
    </xf>
    <xf numFmtId="0" fontId="27" fillId="3" borderId="6" xfId="1" applyFont="1" applyFill="1" applyBorder="1" applyAlignment="1">
      <alignment horizontal="center" vertical="center"/>
    </xf>
    <xf numFmtId="0" fontId="47" fillId="0" borderId="13" xfId="1" applyFont="1" applyFill="1" applyBorder="1" applyAlignment="1">
      <alignment horizontal="left" vertical="center"/>
    </xf>
    <xf numFmtId="0" fontId="47" fillId="0" borderId="0" xfId="1" applyFont="1" applyFill="1" applyBorder="1" applyAlignment="1">
      <alignment horizontal="left" vertical="center"/>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4" fillId="0" borderId="87" xfId="2" applyFont="1" applyBorder="1" applyAlignment="1">
      <alignment horizontal="center" vertical="center"/>
    </xf>
    <xf numFmtId="14" fontId="4" fillId="0" borderId="1" xfId="2" applyNumberFormat="1" applyFont="1" applyFill="1" applyBorder="1" applyAlignment="1">
      <alignment horizontal="left" vertical="center" shrinkToFit="1"/>
    </xf>
    <xf numFmtId="14" fontId="4" fillId="0" borderId="2" xfId="2" applyNumberFormat="1" applyFont="1" applyFill="1" applyBorder="1" applyAlignment="1">
      <alignment horizontal="left" vertical="center" shrinkToFit="1"/>
    </xf>
    <xf numFmtId="14" fontId="4" fillId="0" borderId="3" xfId="2" applyNumberFormat="1" applyFont="1" applyFill="1" applyBorder="1" applyAlignment="1">
      <alignment horizontal="left" vertical="center" shrinkToFit="1"/>
    </xf>
    <xf numFmtId="14" fontId="4" fillId="0" borderId="4" xfId="2" applyNumberFormat="1" applyFont="1" applyFill="1" applyBorder="1" applyAlignment="1">
      <alignment horizontal="left" vertical="center" shrinkToFit="1"/>
    </xf>
    <xf numFmtId="14" fontId="4" fillId="0" borderId="5" xfId="2" applyNumberFormat="1" applyFont="1" applyFill="1" applyBorder="1" applyAlignment="1">
      <alignment horizontal="left" vertical="center" shrinkToFit="1"/>
    </xf>
    <xf numFmtId="14" fontId="4" fillId="0" borderId="6" xfId="2" applyNumberFormat="1" applyFont="1" applyFill="1" applyBorder="1" applyAlignment="1">
      <alignment horizontal="left" vertical="center" shrinkToFit="1"/>
    </xf>
    <xf numFmtId="0" fontId="9" fillId="0" borderId="0" xfId="1" applyFont="1" applyFill="1" applyBorder="1" applyAlignment="1">
      <alignment horizontal="center" vertical="center" shrinkToFit="1"/>
    </xf>
    <xf numFmtId="0" fontId="4" fillId="0" borderId="0" xfId="2" applyFont="1" applyBorder="1" applyAlignment="1">
      <alignment horizontal="left" vertical="center" wrapText="1"/>
    </xf>
    <xf numFmtId="0" fontId="4" fillId="0" borderId="0" xfId="2" applyFont="1" applyBorder="1" applyAlignment="1">
      <alignment horizontal="right" vertical="center"/>
    </xf>
    <xf numFmtId="0" fontId="4" fillId="0" borderId="0" xfId="2" applyFont="1" applyBorder="1" applyAlignment="1">
      <alignment horizontal="center" vertical="center"/>
    </xf>
    <xf numFmtId="14" fontId="5" fillId="0" borderId="59" xfId="2" applyNumberFormat="1" applyFont="1" applyBorder="1" applyAlignment="1">
      <alignment horizontal="center" vertical="center"/>
    </xf>
    <xf numFmtId="0" fontId="5" fillId="0" borderId="60" xfId="2" applyFont="1" applyBorder="1" applyAlignment="1">
      <alignment horizontal="center" vertical="center"/>
    </xf>
    <xf numFmtId="0" fontId="5" fillId="0" borderId="61" xfId="2" applyFont="1" applyBorder="1" applyAlignment="1">
      <alignment horizontal="center" vertical="center"/>
    </xf>
    <xf numFmtId="0" fontId="5" fillId="0" borderId="64" xfId="2" applyFont="1" applyBorder="1" applyAlignment="1">
      <alignment horizontal="center" vertical="center"/>
    </xf>
    <xf numFmtId="0" fontId="5" fillId="0" borderId="65" xfId="2" applyFont="1" applyBorder="1" applyAlignment="1">
      <alignment horizontal="center" vertical="center"/>
    </xf>
    <xf numFmtId="0" fontId="5" fillId="0" borderId="66" xfId="2" applyFont="1" applyBorder="1" applyAlignment="1">
      <alignment horizontal="center" vertical="center"/>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0" fontId="38" fillId="7" borderId="1" xfId="2" applyFont="1" applyFill="1" applyBorder="1" applyAlignment="1">
      <alignment horizontal="center" vertical="center" textRotation="255"/>
    </xf>
    <xf numFmtId="0" fontId="38" fillId="7" borderId="13" xfId="2" applyFont="1" applyFill="1" applyBorder="1" applyAlignment="1">
      <alignment horizontal="center" vertical="center" textRotation="255"/>
    </xf>
    <xf numFmtId="0" fontId="26" fillId="10" borderId="11" xfId="2" applyFont="1" applyFill="1" applyBorder="1" applyAlignment="1">
      <alignment horizontal="center" vertical="center" shrinkToFit="1"/>
    </xf>
    <xf numFmtId="0" fontId="26" fillId="10" borderId="86" xfId="2" applyFont="1" applyFill="1" applyBorder="1" applyAlignment="1">
      <alignment horizontal="center" vertical="center" shrinkToFit="1"/>
    </xf>
    <xf numFmtId="0" fontId="26" fillId="10" borderId="12" xfId="2" applyFont="1" applyFill="1" applyBorder="1" applyAlignment="1">
      <alignment horizontal="center" vertical="center" shrinkToFit="1"/>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6" borderId="0" xfId="2" applyFont="1" applyFill="1" applyBorder="1" applyAlignment="1">
      <alignment horizontal="left" vertical="center"/>
    </xf>
    <xf numFmtId="0" fontId="21" fillId="0" borderId="100" xfId="2" applyFont="1" applyBorder="1" applyAlignment="1">
      <alignment horizontal="center" vertical="center"/>
    </xf>
    <xf numFmtId="0" fontId="5" fillId="11" borderId="0" xfId="3" quotePrefix="1" applyFont="1" applyFill="1" applyBorder="1" applyAlignment="1">
      <alignment horizontal="left" vertical="center" wrapText="1"/>
    </xf>
    <xf numFmtId="0" fontId="5" fillId="11" borderId="0" xfId="3" quotePrefix="1" applyFont="1" applyFill="1" applyBorder="1" applyAlignment="1">
      <alignment horizontal="left" vertical="center"/>
    </xf>
    <xf numFmtId="0" fontId="4" fillId="3" borderId="1" xfId="2" applyNumberFormat="1" applyFont="1" applyFill="1" applyBorder="1" applyAlignment="1">
      <alignment horizontal="center" vertical="center"/>
    </xf>
    <xf numFmtId="0" fontId="4" fillId="3" borderId="91"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3" borderId="92" xfId="2" applyNumberFormat="1" applyFont="1" applyFill="1" applyBorder="1" applyAlignment="1">
      <alignment horizontal="center" vertical="center"/>
    </xf>
    <xf numFmtId="0" fontId="4" fillId="3" borderId="89" xfId="2" applyNumberFormat="1" applyFont="1" applyFill="1" applyBorder="1" applyAlignment="1">
      <alignment horizontal="center" vertical="center"/>
    </xf>
    <xf numFmtId="0" fontId="4" fillId="3" borderId="90" xfId="2" applyNumberFormat="1" applyFont="1" applyFill="1" applyBorder="1" applyAlignment="1">
      <alignment horizontal="center" vertical="center"/>
    </xf>
    <xf numFmtId="0" fontId="4" fillId="0" borderId="1"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0" fontId="4" fillId="3" borderId="3"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2" fillId="0" borderId="93" xfId="2" applyFont="1" applyBorder="1" applyAlignment="1">
      <alignment vertical="center" wrapText="1"/>
    </xf>
    <xf numFmtId="0" fontId="4" fillId="0" borderId="93" xfId="2" applyFont="1" applyBorder="1" applyAlignment="1">
      <alignment vertical="center" wrapText="1"/>
    </xf>
    <xf numFmtId="0" fontId="2" fillId="0" borderId="93" xfId="2" applyFont="1" applyBorder="1" applyAlignment="1">
      <alignment horizontal="center" vertical="center"/>
    </xf>
    <xf numFmtId="0" fontId="4" fillId="0" borderId="93" xfId="2" applyFont="1" applyBorder="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0" xfId="2" applyFont="1" applyFill="1" applyBorder="1" applyAlignment="1">
      <alignment horizontal="left" vertical="center"/>
    </xf>
    <xf numFmtId="14" fontId="4" fillId="0" borderId="0" xfId="2" applyNumberFormat="1" applyFont="1" applyFill="1" applyBorder="1" applyAlignment="1">
      <alignment horizontal="left" vertical="center" shrinkToFit="1"/>
    </xf>
    <xf numFmtId="0" fontId="4" fillId="0" borderId="0" xfId="2" applyFont="1" applyFill="1" applyBorder="1" applyAlignment="1">
      <alignment horizontal="left" vertical="center" shrinkToFit="1"/>
    </xf>
    <xf numFmtId="0" fontId="38" fillId="0" borderId="0" xfId="2" applyFont="1" applyFill="1" applyBorder="1" applyAlignment="1">
      <alignment horizontal="center" vertical="center" textRotation="255"/>
    </xf>
    <xf numFmtId="14" fontId="5" fillId="0" borderId="0" xfId="2" applyNumberFormat="1" applyFont="1" applyFill="1" applyBorder="1" applyAlignment="1">
      <alignment horizontal="center" vertical="center"/>
    </xf>
    <xf numFmtId="0" fontId="38" fillId="0" borderId="0" xfId="2" applyFont="1" applyBorder="1" applyAlignment="1">
      <alignmen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179" fontId="4" fillId="0" borderId="1" xfId="2" applyNumberFormat="1" applyFont="1" applyBorder="1" applyAlignment="1">
      <alignment horizontal="left" vertical="center"/>
    </xf>
    <xf numFmtId="179" fontId="4" fillId="0" borderId="2" xfId="2" applyNumberFormat="1" applyFont="1" applyBorder="1" applyAlignment="1">
      <alignment horizontal="left" vertical="center"/>
    </xf>
    <xf numFmtId="179" fontId="4" fillId="0" borderId="3" xfId="2" applyNumberFormat="1" applyFont="1" applyBorder="1" applyAlignment="1">
      <alignment horizontal="left" vertical="center"/>
    </xf>
    <xf numFmtId="179" fontId="4" fillId="0" borderId="4" xfId="2" applyNumberFormat="1" applyFont="1" applyBorder="1" applyAlignment="1">
      <alignment horizontal="left" vertical="center"/>
    </xf>
    <xf numFmtId="179" fontId="4" fillId="0" borderId="5" xfId="2" applyNumberFormat="1" applyFont="1" applyBorder="1" applyAlignment="1">
      <alignment horizontal="left" vertical="center"/>
    </xf>
    <xf numFmtId="179" fontId="4" fillId="0" borderId="6" xfId="2" applyNumberFormat="1" applyFont="1" applyBorder="1" applyAlignment="1">
      <alignment horizontal="left" vertical="center"/>
    </xf>
    <xf numFmtId="0" fontId="4" fillId="3" borderId="2"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3" borderId="1" xfId="2" applyNumberFormat="1" applyFont="1" applyFill="1" applyBorder="1" applyAlignment="1">
      <alignment horizontal="center" vertical="center" shrinkToFit="1"/>
    </xf>
    <xf numFmtId="0" fontId="4" fillId="3" borderId="2" xfId="2" applyNumberFormat="1" applyFont="1" applyFill="1" applyBorder="1" applyAlignment="1">
      <alignment horizontal="center" vertical="center" shrinkToFit="1"/>
    </xf>
    <xf numFmtId="0" fontId="4" fillId="3" borderId="4" xfId="2" applyNumberFormat="1" applyFont="1" applyFill="1" applyBorder="1" applyAlignment="1">
      <alignment horizontal="center" vertical="center" shrinkToFit="1"/>
    </xf>
    <xf numFmtId="0" fontId="4" fillId="3" borderId="5" xfId="2" applyNumberFormat="1" applyFont="1" applyFill="1" applyBorder="1" applyAlignment="1">
      <alignment horizontal="center" vertical="center" shrinkToFit="1"/>
    </xf>
    <xf numFmtId="0" fontId="4" fillId="0" borderId="93" xfId="2" applyFont="1" applyBorder="1" applyAlignment="1">
      <alignment vertical="center"/>
    </xf>
    <xf numFmtId="181" fontId="4" fillId="3" borderId="13" xfId="2" applyNumberFormat="1" applyFont="1" applyFill="1" applyBorder="1" applyAlignment="1">
      <alignment horizontal="left" vertical="center"/>
    </xf>
    <xf numFmtId="181" fontId="4" fillId="3" borderId="0" xfId="2" applyNumberFormat="1" applyFont="1" applyFill="1" applyBorder="1" applyAlignment="1">
      <alignment horizontal="left" vertical="center"/>
    </xf>
    <xf numFmtId="181" fontId="4" fillId="3" borderId="19" xfId="2" applyNumberFormat="1" applyFont="1" applyFill="1" applyBorder="1" applyAlignment="1">
      <alignment horizontal="left" vertical="center"/>
    </xf>
    <xf numFmtId="181" fontId="5" fillId="0" borderId="59" xfId="2" applyNumberFormat="1" applyFont="1" applyBorder="1" applyAlignment="1">
      <alignment horizontal="center" vertical="center"/>
    </xf>
    <xf numFmtId="181" fontId="5" fillId="0" borderId="60" xfId="2" applyNumberFormat="1" applyFont="1" applyBorder="1" applyAlignment="1">
      <alignment horizontal="center" vertical="center"/>
    </xf>
    <xf numFmtId="181" fontId="5" fillId="0" borderId="61" xfId="2" applyNumberFormat="1" applyFont="1" applyBorder="1" applyAlignment="1">
      <alignment horizontal="center" vertical="center"/>
    </xf>
    <xf numFmtId="181" fontId="5" fillId="0" borderId="62" xfId="2" applyNumberFormat="1" applyFont="1" applyBorder="1" applyAlignment="1">
      <alignment horizontal="center" vertical="center"/>
    </xf>
    <xf numFmtId="181" fontId="5" fillId="0" borderId="0" xfId="2" applyNumberFormat="1" applyFont="1" applyBorder="1" applyAlignment="1">
      <alignment horizontal="center" vertical="center"/>
    </xf>
    <xf numFmtId="181" fontId="5" fillId="0" borderId="63" xfId="2" applyNumberFormat="1" applyFont="1" applyBorder="1" applyAlignment="1">
      <alignment horizontal="center" vertical="center"/>
    </xf>
    <xf numFmtId="181" fontId="5" fillId="0" borderId="64" xfId="2" applyNumberFormat="1" applyFont="1" applyBorder="1" applyAlignment="1">
      <alignment horizontal="center" vertical="center"/>
    </xf>
    <xf numFmtId="181" fontId="5" fillId="0" borderId="65" xfId="2" applyNumberFormat="1" applyFont="1" applyBorder="1" applyAlignment="1">
      <alignment horizontal="center" vertical="center"/>
    </xf>
    <xf numFmtId="181" fontId="5" fillId="0" borderId="66" xfId="2" applyNumberFormat="1" applyFont="1" applyBorder="1" applyAlignment="1">
      <alignment horizontal="center" vertical="center"/>
    </xf>
    <xf numFmtId="0" fontId="4" fillId="3" borderId="13" xfId="2" applyNumberFormat="1" applyFont="1" applyFill="1" applyBorder="1" applyAlignment="1">
      <alignment horizontal="center" vertical="center"/>
    </xf>
    <xf numFmtId="0" fontId="4" fillId="3" borderId="0" xfId="2" applyNumberFormat="1" applyFont="1" applyFill="1" applyBorder="1" applyAlignment="1">
      <alignment horizontal="center" vertical="center"/>
    </xf>
    <xf numFmtId="0" fontId="4" fillId="3" borderId="19" xfId="2" applyNumberFormat="1" applyFont="1" applyFill="1" applyBorder="1" applyAlignment="1">
      <alignment horizontal="center" vertical="center"/>
    </xf>
    <xf numFmtId="0" fontId="4" fillId="8" borderId="1" xfId="2" applyNumberFormat="1" applyFont="1" applyFill="1" applyBorder="1" applyAlignment="1">
      <alignment horizontal="center" vertical="center"/>
    </xf>
    <xf numFmtId="0" fontId="4" fillId="8" borderId="2" xfId="2" applyNumberFormat="1" applyFont="1" applyFill="1" applyBorder="1" applyAlignment="1">
      <alignment horizontal="center" vertical="center"/>
    </xf>
    <xf numFmtId="0" fontId="4" fillId="8" borderId="3" xfId="2" applyNumberFormat="1" applyFont="1" applyFill="1" applyBorder="1" applyAlignment="1">
      <alignment horizontal="center" vertical="center"/>
    </xf>
    <xf numFmtId="0" fontId="4" fillId="8" borderId="13" xfId="2" applyNumberFormat="1" applyFont="1" applyFill="1" applyBorder="1" applyAlignment="1">
      <alignment horizontal="center" vertical="center"/>
    </xf>
    <xf numFmtId="0" fontId="4" fillId="8" borderId="0" xfId="2" applyNumberFormat="1" applyFont="1" applyFill="1" applyBorder="1" applyAlignment="1">
      <alignment horizontal="center" vertical="center"/>
    </xf>
    <xf numFmtId="0" fontId="4" fillId="8" borderId="19" xfId="2" applyNumberFormat="1" applyFont="1" applyFill="1" applyBorder="1" applyAlignment="1">
      <alignment horizontal="center" vertical="center"/>
    </xf>
    <xf numFmtId="0" fontId="4" fillId="8" borderId="4" xfId="2" applyNumberFormat="1" applyFont="1" applyFill="1" applyBorder="1" applyAlignment="1">
      <alignment horizontal="center" vertical="center"/>
    </xf>
    <xf numFmtId="0" fontId="4" fillId="8" borderId="5" xfId="2" applyNumberFormat="1" applyFont="1" applyFill="1" applyBorder="1" applyAlignment="1">
      <alignment horizontal="center" vertical="center"/>
    </xf>
    <xf numFmtId="0" fontId="4" fillId="8" borderId="6" xfId="2" applyNumberFormat="1" applyFont="1" applyFill="1" applyBorder="1" applyAlignment="1">
      <alignment horizontal="center" vertical="center"/>
    </xf>
    <xf numFmtId="181" fontId="4" fillId="3" borderId="1" xfId="2" applyNumberFormat="1" applyFont="1" applyFill="1" applyBorder="1" applyAlignment="1">
      <alignment vertical="center"/>
    </xf>
    <xf numFmtId="181" fontId="4" fillId="3" borderId="2" xfId="2" applyNumberFormat="1" applyFont="1" applyFill="1" applyBorder="1" applyAlignment="1">
      <alignment vertical="center"/>
    </xf>
    <xf numFmtId="181" fontId="4" fillId="3" borderId="3" xfId="2" applyNumberFormat="1" applyFont="1" applyFill="1" applyBorder="1" applyAlignment="1">
      <alignment vertical="center"/>
    </xf>
    <xf numFmtId="181" fontId="4" fillId="3" borderId="13" xfId="2" applyNumberFormat="1" applyFont="1" applyFill="1" applyBorder="1" applyAlignment="1">
      <alignment vertical="center"/>
    </xf>
    <xf numFmtId="181" fontId="4" fillId="3" borderId="0" xfId="2" applyNumberFormat="1" applyFont="1" applyFill="1" applyBorder="1" applyAlignment="1">
      <alignment vertical="center"/>
    </xf>
    <xf numFmtId="181" fontId="4" fillId="3" borderId="19" xfId="2" applyNumberFormat="1" applyFont="1" applyFill="1" applyBorder="1" applyAlignment="1">
      <alignment vertical="center"/>
    </xf>
    <xf numFmtId="181" fontId="4" fillId="3" borderId="4" xfId="2" applyNumberFormat="1" applyFont="1" applyFill="1" applyBorder="1" applyAlignment="1">
      <alignment vertical="center"/>
    </xf>
    <xf numFmtId="181" fontId="4" fillId="3" borderId="5" xfId="2" applyNumberFormat="1" applyFont="1" applyFill="1" applyBorder="1" applyAlignment="1">
      <alignment vertical="center"/>
    </xf>
    <xf numFmtId="181" fontId="4" fillId="3" borderId="6" xfId="2" applyNumberFormat="1" applyFont="1" applyFill="1" applyBorder="1" applyAlignment="1">
      <alignment vertical="center"/>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0" fontId="4" fillId="3" borderId="13" xfId="2" applyFont="1" applyFill="1" applyBorder="1" applyAlignment="1">
      <alignment horizontal="center" vertical="center"/>
    </xf>
    <xf numFmtId="0" fontId="4" fillId="3" borderId="19" xfId="2" applyFont="1" applyFill="1" applyBorder="1" applyAlignment="1">
      <alignment horizontal="center" vertical="center"/>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13" xfId="2" applyNumberFormat="1" applyFont="1" applyFill="1" applyBorder="1" applyAlignment="1">
      <alignment horizontal="center" vertical="center"/>
    </xf>
    <xf numFmtId="14" fontId="4" fillId="3" borderId="0" xfId="2" applyNumberFormat="1" applyFont="1" applyFill="1" applyBorder="1" applyAlignment="1">
      <alignment horizontal="center" vertical="center"/>
    </xf>
    <xf numFmtId="14" fontId="4" fillId="3" borderId="19"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14"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4" fillId="3" borderId="13" xfId="2" applyFont="1" applyFill="1" applyBorder="1" applyAlignment="1">
      <alignment horizontal="left" vertical="center" wrapText="1"/>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0" fontId="15" fillId="3" borderId="108" xfId="2" applyFont="1" applyFill="1" applyBorder="1" applyAlignment="1">
      <alignment horizontal="center" vertical="center" wrapText="1"/>
    </xf>
    <xf numFmtId="0" fontId="15" fillId="3" borderId="109" xfId="2" applyFont="1" applyFill="1" applyBorder="1" applyAlignment="1">
      <alignment horizontal="center" vertical="center" wrapText="1"/>
    </xf>
    <xf numFmtId="0" fontId="15" fillId="3" borderId="110" xfId="2" applyFont="1" applyFill="1" applyBorder="1" applyAlignment="1">
      <alignment horizontal="center" vertical="center" wrapText="1"/>
    </xf>
    <xf numFmtId="0" fontId="15" fillId="3" borderId="111" xfId="2" applyFont="1" applyFill="1" applyBorder="1" applyAlignment="1">
      <alignment horizontal="center" vertical="center" wrapText="1"/>
    </xf>
    <xf numFmtId="49" fontId="2" fillId="3" borderId="1"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21" fillId="0" borderId="0" xfId="2" applyFont="1" applyFill="1" applyBorder="1" applyAlignment="1">
      <alignment horizontal="left" vertical="center" wrapText="1"/>
    </xf>
    <xf numFmtId="0" fontId="2" fillId="3" borderId="1" xfId="2" applyFont="1" applyFill="1" applyBorder="1" applyAlignment="1">
      <alignment horizontal="left" vertical="top" wrapText="1"/>
    </xf>
    <xf numFmtId="0" fontId="4" fillId="3" borderId="2" xfId="2" applyFont="1" applyFill="1" applyBorder="1" applyAlignment="1">
      <alignment horizontal="left" vertical="top" wrapText="1"/>
    </xf>
    <xf numFmtId="0" fontId="4" fillId="3" borderId="3" xfId="2" applyFont="1" applyFill="1" applyBorder="1" applyAlignment="1">
      <alignment horizontal="left" vertical="top" wrapText="1"/>
    </xf>
    <xf numFmtId="0" fontId="2" fillId="3" borderId="13" xfId="2" applyFont="1" applyFill="1" applyBorder="1" applyAlignment="1">
      <alignment horizontal="left" vertical="top" wrapText="1"/>
    </xf>
    <xf numFmtId="0" fontId="4" fillId="3" borderId="0" xfId="2" applyFont="1" applyFill="1" applyBorder="1" applyAlignment="1">
      <alignment horizontal="left" vertical="top" wrapText="1"/>
    </xf>
    <xf numFmtId="0" fontId="4" fillId="3" borderId="19" xfId="2" applyFont="1" applyFill="1" applyBorder="1" applyAlignment="1">
      <alignment horizontal="left" vertical="top" wrapText="1"/>
    </xf>
    <xf numFmtId="0" fontId="4" fillId="3" borderId="13" xfId="2" applyFont="1" applyFill="1" applyBorder="1" applyAlignment="1">
      <alignment horizontal="left" vertical="top" wrapText="1"/>
    </xf>
    <xf numFmtId="0" fontId="4" fillId="3" borderId="4" xfId="2" applyFont="1" applyFill="1" applyBorder="1" applyAlignment="1">
      <alignment horizontal="left" vertical="top" wrapText="1"/>
    </xf>
    <xf numFmtId="0" fontId="4" fillId="3" borderId="5" xfId="2" applyFont="1" applyFill="1" applyBorder="1" applyAlignment="1">
      <alignment horizontal="left" vertical="top" wrapText="1"/>
    </xf>
    <xf numFmtId="0" fontId="4" fillId="3" borderId="6" xfId="2" applyFont="1" applyFill="1" applyBorder="1" applyAlignment="1">
      <alignment horizontal="left" vertical="top" wrapText="1"/>
    </xf>
    <xf numFmtId="14" fontId="2" fillId="3" borderId="1" xfId="2" applyNumberFormat="1" applyFont="1" applyFill="1" applyBorder="1" applyAlignment="1">
      <alignment vertical="center" shrinkToFit="1"/>
    </xf>
    <xf numFmtId="14" fontId="4" fillId="3" borderId="2" xfId="2" applyNumberFormat="1" applyFont="1" applyFill="1" applyBorder="1" applyAlignment="1">
      <alignment vertical="center" shrinkToFit="1"/>
    </xf>
    <xf numFmtId="14" fontId="4" fillId="3" borderId="3" xfId="2" applyNumberFormat="1" applyFont="1" applyFill="1" applyBorder="1" applyAlignment="1">
      <alignment vertical="center" shrinkToFit="1"/>
    </xf>
    <xf numFmtId="14" fontId="4" fillId="3" borderId="4" xfId="2" applyNumberFormat="1" applyFont="1" applyFill="1" applyBorder="1" applyAlignment="1">
      <alignment vertical="center" shrinkToFit="1"/>
    </xf>
    <xf numFmtId="14" fontId="4" fillId="3" borderId="5" xfId="2" applyNumberFormat="1" applyFont="1" applyFill="1" applyBorder="1" applyAlignment="1">
      <alignment vertical="center" shrinkToFit="1"/>
    </xf>
    <xf numFmtId="14" fontId="4" fillId="3" borderId="6" xfId="2" applyNumberFormat="1" applyFont="1" applyFill="1" applyBorder="1" applyAlignment="1">
      <alignment vertical="center" shrinkToFit="1"/>
    </xf>
    <xf numFmtId="0" fontId="15" fillId="3" borderId="1"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23" fillId="0" borderId="13" xfId="2" applyFont="1" applyBorder="1" applyAlignment="1">
      <alignment horizontal="left" vertical="center" wrapText="1"/>
    </xf>
    <xf numFmtId="0" fontId="23" fillId="0" borderId="0" xfId="2" applyFont="1" applyBorder="1" applyAlignment="1">
      <alignment horizontal="left" vertical="center" wrapText="1"/>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0" fontId="19" fillId="0" borderId="2"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89" xfId="2" applyFont="1" applyBorder="1" applyAlignment="1">
      <alignment horizontal="left" vertical="center" wrapText="1"/>
    </xf>
    <xf numFmtId="0" fontId="19" fillId="0" borderId="2" xfId="2" applyFont="1" applyBorder="1" applyAlignment="1">
      <alignment horizontal="left" vertical="center" wrapText="1"/>
    </xf>
    <xf numFmtId="0" fontId="19" fillId="0" borderId="3" xfId="2" applyFont="1" applyBorder="1" applyAlignment="1">
      <alignment horizontal="left" vertical="center" wrapText="1"/>
    </xf>
    <xf numFmtId="0" fontId="19" fillId="0" borderId="88" xfId="2" applyFont="1" applyBorder="1" applyAlignment="1">
      <alignment horizontal="left" vertical="center" wrapText="1"/>
    </xf>
    <xf numFmtId="0" fontId="19" fillId="0" borderId="0" xfId="2" applyFont="1" applyBorder="1" applyAlignment="1">
      <alignment horizontal="left" vertical="center" wrapText="1"/>
    </xf>
    <xf numFmtId="0" fontId="19" fillId="0" borderId="19" xfId="2" applyFont="1" applyBorder="1" applyAlignment="1">
      <alignment horizontal="left" vertical="center" wrapText="1"/>
    </xf>
    <xf numFmtId="0" fontId="19" fillId="0" borderId="90" xfId="2" applyFont="1" applyBorder="1" applyAlignment="1">
      <alignment horizontal="left" vertical="center" wrapText="1"/>
    </xf>
    <xf numFmtId="0" fontId="19" fillId="0" borderId="5" xfId="2" applyFont="1" applyBorder="1" applyAlignment="1">
      <alignment horizontal="left" vertical="center" wrapText="1"/>
    </xf>
    <xf numFmtId="0" fontId="19" fillId="0" borderId="6" xfId="2" applyFont="1" applyBorder="1" applyAlignment="1">
      <alignment horizontal="left" vertical="center" wrapText="1"/>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14" fontId="2" fillId="3" borderId="1" xfId="2" applyNumberFormat="1" applyFont="1" applyFill="1" applyBorder="1" applyAlignment="1">
      <alignment horizontal="left" vertical="center"/>
    </xf>
    <xf numFmtId="49" fontId="2" fillId="3" borderId="2" xfId="2" applyNumberFormat="1" applyFont="1" applyFill="1" applyBorder="1" applyAlignment="1">
      <alignment horizontal="left" vertical="center" shrinkToFit="1"/>
    </xf>
    <xf numFmtId="0" fontId="19" fillId="0" borderId="91" xfId="2" applyFont="1" applyBorder="1" applyAlignment="1">
      <alignment horizontal="center" vertical="center" wrapText="1"/>
    </xf>
    <xf numFmtId="0" fontId="19" fillId="0" borderId="87" xfId="2" applyFont="1" applyBorder="1" applyAlignment="1">
      <alignment horizontal="center" vertical="center" wrapText="1"/>
    </xf>
    <xf numFmtId="0" fontId="19" fillId="0" borderId="92" xfId="2" applyFont="1" applyBorder="1" applyAlignment="1">
      <alignment horizontal="center" vertical="center" wrapText="1"/>
    </xf>
    <xf numFmtId="0" fontId="2" fillId="3" borderId="1" xfId="2" applyFont="1" applyFill="1" applyBorder="1" applyAlignment="1">
      <alignment horizontal="left" vertical="top"/>
    </xf>
    <xf numFmtId="0" fontId="4" fillId="3" borderId="2" xfId="2" applyFont="1" applyFill="1" applyBorder="1" applyAlignment="1">
      <alignment horizontal="left" vertical="top"/>
    </xf>
    <xf numFmtId="0" fontId="4" fillId="3" borderId="3" xfId="2" applyFont="1" applyFill="1" applyBorder="1" applyAlignment="1">
      <alignment horizontal="left" vertical="top"/>
    </xf>
    <xf numFmtId="0" fontId="2" fillId="3" borderId="13" xfId="2" applyFont="1" applyFill="1" applyBorder="1" applyAlignment="1">
      <alignment horizontal="left" vertical="top"/>
    </xf>
    <xf numFmtId="0" fontId="4" fillId="3" borderId="0" xfId="2" applyFont="1" applyFill="1" applyBorder="1" applyAlignment="1">
      <alignment horizontal="left" vertical="top"/>
    </xf>
    <xf numFmtId="0" fontId="4" fillId="3" borderId="19" xfId="2" applyFont="1" applyFill="1" applyBorder="1" applyAlignment="1">
      <alignment horizontal="left" vertical="top"/>
    </xf>
    <xf numFmtId="0" fontId="4" fillId="3" borderId="13" xfId="2" applyFont="1" applyFill="1" applyBorder="1" applyAlignment="1">
      <alignment horizontal="left" vertical="top"/>
    </xf>
    <xf numFmtId="0" fontId="4" fillId="3" borderId="4" xfId="2" applyFont="1" applyFill="1" applyBorder="1" applyAlignment="1">
      <alignment horizontal="left" vertical="top"/>
    </xf>
    <xf numFmtId="0" fontId="4" fillId="3" borderId="5" xfId="2" applyFont="1" applyFill="1" applyBorder="1" applyAlignment="1">
      <alignment horizontal="left" vertical="top"/>
    </xf>
    <xf numFmtId="0" fontId="4" fillId="3" borderId="6" xfId="2" applyFont="1" applyFill="1" applyBorder="1" applyAlignment="1">
      <alignment horizontal="left" vertical="top"/>
    </xf>
    <xf numFmtId="0" fontId="4" fillId="9" borderId="13" xfId="2" applyFont="1" applyFill="1" applyBorder="1" applyAlignment="1">
      <alignment horizontal="left" vertical="center" wrapText="1"/>
    </xf>
    <xf numFmtId="0" fontId="4" fillId="9" borderId="0" xfId="2" applyFont="1" applyFill="1" applyBorder="1" applyAlignment="1">
      <alignment horizontal="left" vertical="center" wrapText="1"/>
    </xf>
    <xf numFmtId="0" fontId="4" fillId="9" borderId="19" xfId="2" applyFont="1" applyFill="1" applyBorder="1" applyAlignment="1">
      <alignment horizontal="left" vertical="center" wrapText="1"/>
    </xf>
    <xf numFmtId="181" fontId="4" fillId="9" borderId="1" xfId="2" applyNumberFormat="1" applyFont="1" applyFill="1" applyBorder="1" applyAlignment="1">
      <alignment vertical="center"/>
    </xf>
    <xf numFmtId="181" fontId="4" fillId="9" borderId="2" xfId="2" applyNumberFormat="1" applyFont="1" applyFill="1" applyBorder="1" applyAlignment="1">
      <alignment vertical="center"/>
    </xf>
    <xf numFmtId="181" fontId="4" fillId="9" borderId="3" xfId="2" applyNumberFormat="1" applyFont="1" applyFill="1" applyBorder="1" applyAlignment="1">
      <alignment vertical="center"/>
    </xf>
    <xf numFmtId="181" fontId="4" fillId="9" borderId="13" xfId="2" applyNumberFormat="1" applyFont="1" applyFill="1" applyBorder="1" applyAlignment="1">
      <alignment vertical="center"/>
    </xf>
    <xf numFmtId="181" fontId="4" fillId="9" borderId="0" xfId="2" applyNumberFormat="1" applyFont="1" applyFill="1" applyBorder="1" applyAlignment="1">
      <alignment vertical="center"/>
    </xf>
    <xf numFmtId="181" fontId="4" fillId="9" borderId="19" xfId="2" applyNumberFormat="1" applyFont="1" applyFill="1" applyBorder="1" applyAlignment="1">
      <alignment vertical="center"/>
    </xf>
    <xf numFmtId="181" fontId="4" fillId="9" borderId="4" xfId="2" applyNumberFormat="1" applyFont="1" applyFill="1" applyBorder="1" applyAlignment="1">
      <alignment vertical="center"/>
    </xf>
    <xf numFmtId="181" fontId="4" fillId="9" borderId="5" xfId="2" applyNumberFormat="1" applyFont="1" applyFill="1" applyBorder="1" applyAlignment="1">
      <alignment vertical="center"/>
    </xf>
    <xf numFmtId="181" fontId="4" fillId="9" borderId="6" xfId="2" applyNumberFormat="1" applyFont="1" applyFill="1" applyBorder="1" applyAlignment="1">
      <alignment vertical="center"/>
    </xf>
    <xf numFmtId="181" fontId="4" fillId="9" borderId="1" xfId="2" applyNumberFormat="1" applyFont="1" applyFill="1" applyBorder="1" applyAlignment="1">
      <alignment horizontal="center" vertical="center"/>
    </xf>
    <xf numFmtId="181" fontId="4" fillId="9" borderId="2" xfId="2" applyNumberFormat="1" applyFont="1" applyFill="1" applyBorder="1" applyAlignment="1">
      <alignment horizontal="center" vertical="center"/>
    </xf>
    <xf numFmtId="181" fontId="4" fillId="9" borderId="3" xfId="2" applyNumberFormat="1" applyFont="1" applyFill="1" applyBorder="1" applyAlignment="1">
      <alignment horizontal="center" vertical="center"/>
    </xf>
    <xf numFmtId="181" fontId="4" fillId="9" borderId="13" xfId="2" applyNumberFormat="1" applyFont="1" applyFill="1" applyBorder="1" applyAlignment="1">
      <alignment horizontal="center" vertical="center"/>
    </xf>
    <xf numFmtId="181" fontId="4" fillId="9" borderId="0" xfId="2" applyNumberFormat="1" applyFont="1" applyFill="1" applyBorder="1" applyAlignment="1">
      <alignment horizontal="center" vertical="center"/>
    </xf>
    <xf numFmtId="181" fontId="4" fillId="9" borderId="19" xfId="2" applyNumberFormat="1" applyFont="1" applyFill="1" applyBorder="1" applyAlignment="1">
      <alignment horizontal="center" vertical="center"/>
    </xf>
    <xf numFmtId="181" fontId="4" fillId="9" borderId="4" xfId="2" applyNumberFormat="1" applyFont="1" applyFill="1" applyBorder="1" applyAlignment="1">
      <alignment horizontal="center" vertical="center"/>
    </xf>
    <xf numFmtId="181" fontId="4" fillId="9" borderId="5" xfId="2" applyNumberFormat="1" applyFont="1" applyFill="1" applyBorder="1" applyAlignment="1">
      <alignment horizontal="center" vertical="center"/>
    </xf>
    <xf numFmtId="181" fontId="4" fillId="9" borderId="6" xfId="2" applyNumberFormat="1" applyFont="1" applyFill="1" applyBorder="1" applyAlignment="1">
      <alignment horizontal="center" vertical="center"/>
    </xf>
    <xf numFmtId="0" fontId="4" fillId="9" borderId="13" xfId="2" applyFont="1" applyFill="1" applyBorder="1" applyAlignment="1">
      <alignment horizontal="center" vertical="center"/>
    </xf>
    <xf numFmtId="0" fontId="4" fillId="9" borderId="19" xfId="2" applyFont="1" applyFill="1" applyBorder="1" applyAlignment="1">
      <alignment horizontal="center" vertical="center"/>
    </xf>
    <xf numFmtId="14" fontId="4" fillId="0" borderId="1" xfId="2" applyNumberFormat="1" applyFont="1" applyFill="1" applyBorder="1" applyAlignment="1">
      <alignment horizontal="center" vertical="center"/>
    </xf>
    <xf numFmtId="14" fontId="4" fillId="0" borderId="2" xfId="2" applyNumberFormat="1" applyFont="1" applyFill="1" applyBorder="1" applyAlignment="1">
      <alignment horizontal="center" vertical="center"/>
    </xf>
    <xf numFmtId="14" fontId="4" fillId="0" borderId="3" xfId="2" applyNumberFormat="1" applyFont="1" applyFill="1" applyBorder="1" applyAlignment="1">
      <alignment horizontal="center" vertical="center"/>
    </xf>
    <xf numFmtId="14" fontId="4" fillId="0" borderId="13" xfId="2" applyNumberFormat="1" applyFont="1" applyFill="1" applyBorder="1" applyAlignment="1">
      <alignment horizontal="center" vertical="center"/>
    </xf>
    <xf numFmtId="14" fontId="4" fillId="0" borderId="0" xfId="2" applyNumberFormat="1" applyFont="1" applyFill="1" applyBorder="1" applyAlignment="1">
      <alignment horizontal="center" vertical="center"/>
    </xf>
    <xf numFmtId="14" fontId="4" fillId="0" borderId="19" xfId="2" applyNumberFormat="1" applyFont="1" applyFill="1" applyBorder="1" applyAlignment="1">
      <alignment horizontal="center" vertical="center"/>
    </xf>
    <xf numFmtId="14" fontId="38" fillId="7" borderId="13" xfId="2" applyNumberFormat="1" applyFont="1" applyFill="1" applyBorder="1" applyAlignment="1">
      <alignment horizontal="center" vertical="center"/>
    </xf>
    <xf numFmtId="14" fontId="38" fillId="7" borderId="0" xfId="2" applyNumberFormat="1" applyFont="1" applyFill="1" applyBorder="1" applyAlignment="1">
      <alignment horizontal="center" vertical="center"/>
    </xf>
    <xf numFmtId="14" fontId="38" fillId="7" borderId="19" xfId="2" applyNumberFormat="1" applyFont="1" applyFill="1" applyBorder="1" applyAlignment="1">
      <alignment horizontal="center" vertical="center"/>
    </xf>
    <xf numFmtId="14" fontId="38" fillId="7" borderId="4" xfId="2" applyNumberFormat="1" applyFont="1" applyFill="1" applyBorder="1" applyAlignment="1">
      <alignment horizontal="center" vertical="center"/>
    </xf>
    <xf numFmtId="14" fontId="38" fillId="7" borderId="5" xfId="2" applyNumberFormat="1" applyFont="1" applyFill="1" applyBorder="1" applyAlignment="1">
      <alignment horizontal="center" vertical="center"/>
    </xf>
    <xf numFmtId="14" fontId="38" fillId="7" borderId="6" xfId="2" applyNumberFormat="1" applyFont="1" applyFill="1" applyBorder="1" applyAlignment="1">
      <alignment horizontal="center" vertical="center"/>
    </xf>
    <xf numFmtId="0" fontId="4" fillId="0" borderId="11" xfId="2" applyFont="1" applyBorder="1" applyAlignment="1">
      <alignment horizontal="center" vertical="center"/>
    </xf>
    <xf numFmtId="0" fontId="4" fillId="0" borderId="86" xfId="2" applyFont="1" applyBorder="1" applyAlignment="1">
      <alignment horizontal="center" vertical="center"/>
    </xf>
    <xf numFmtId="0" fontId="4" fillId="0" borderId="12" xfId="2" applyFont="1" applyBorder="1" applyAlignment="1">
      <alignment horizontal="center" vertical="center"/>
    </xf>
    <xf numFmtId="0" fontId="4" fillId="0" borderId="0" xfId="2" applyFont="1" applyAlignment="1">
      <alignment horizontal="center" vertical="center"/>
    </xf>
    <xf numFmtId="181" fontId="4" fillId="0" borderId="5" xfId="2" applyNumberFormat="1" applyFont="1" applyBorder="1" applyAlignment="1">
      <alignment horizontal="center" vertical="center"/>
    </xf>
    <xf numFmtId="0" fontId="4" fillId="0" borderId="5" xfId="2" applyFont="1" applyBorder="1" applyAlignment="1">
      <alignment horizontal="center" vertical="center"/>
    </xf>
    <xf numFmtId="0" fontId="17" fillId="0" borderId="102" xfId="2" applyFont="1" applyBorder="1" applyAlignment="1">
      <alignment horizontal="left" vertical="center" wrapText="1"/>
    </xf>
    <xf numFmtId="0" fontId="17" fillId="0" borderId="8" xfId="2" applyFont="1" applyBorder="1" applyAlignment="1">
      <alignment horizontal="left" vertical="center"/>
    </xf>
    <xf numFmtId="0" fontId="17" fillId="0" borderId="103" xfId="2" applyFont="1" applyBorder="1" applyAlignment="1">
      <alignment horizontal="left" vertical="center"/>
    </xf>
    <xf numFmtId="0" fontId="17" fillId="0" borderId="97" xfId="2" applyFont="1" applyBorder="1" applyAlignment="1">
      <alignment horizontal="left" vertical="center"/>
    </xf>
    <xf numFmtId="0" fontId="17" fillId="0" borderId="0" xfId="2" applyFont="1" applyBorder="1" applyAlignment="1">
      <alignment horizontal="left" vertical="center"/>
    </xf>
    <xf numFmtId="0" fontId="17" fillId="0" borderId="98" xfId="2" applyFont="1" applyBorder="1" applyAlignment="1">
      <alignment horizontal="left" vertical="center"/>
    </xf>
    <xf numFmtId="0" fontId="17" fillId="0" borderId="99" xfId="2" applyFont="1" applyBorder="1" applyAlignment="1">
      <alignment horizontal="left" vertical="center"/>
    </xf>
    <xf numFmtId="0" fontId="17" fillId="0" borderId="100" xfId="2" applyFont="1" applyBorder="1" applyAlignment="1">
      <alignment horizontal="left" vertical="center"/>
    </xf>
    <xf numFmtId="0" fontId="17" fillId="0" borderId="101" xfId="2" applyFont="1" applyBorder="1" applyAlignment="1">
      <alignment horizontal="left" vertical="center"/>
    </xf>
    <xf numFmtId="14" fontId="4" fillId="3" borderId="13" xfId="2" applyNumberFormat="1" applyFont="1" applyFill="1" applyBorder="1" applyAlignment="1">
      <alignment horizontal="left" vertical="center"/>
    </xf>
    <xf numFmtId="14" fontId="4" fillId="3" borderId="0" xfId="2" applyNumberFormat="1" applyFont="1" applyFill="1" applyBorder="1" applyAlignment="1">
      <alignment horizontal="left" vertical="center"/>
    </xf>
    <xf numFmtId="14" fontId="4" fillId="3" borderId="19" xfId="2" applyNumberFormat="1" applyFont="1" applyFill="1" applyBorder="1" applyAlignment="1">
      <alignment horizontal="left" vertical="center"/>
    </xf>
    <xf numFmtId="0" fontId="23" fillId="0" borderId="13" xfId="2" applyFont="1" applyBorder="1" applyAlignment="1">
      <alignment horizontal="center" vertical="center" shrinkToFit="1"/>
    </xf>
    <xf numFmtId="0" fontId="23" fillId="0" borderId="0" xfId="2" applyFont="1" applyBorder="1" applyAlignment="1">
      <alignment horizontal="center" vertical="center" shrinkToFit="1"/>
    </xf>
    <xf numFmtId="0" fontId="23" fillId="3" borderId="7"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3" fillId="3" borderId="15" xfId="2" applyFont="1" applyFill="1" applyBorder="1" applyAlignment="1">
      <alignment horizontal="left" vertical="center" wrapText="1"/>
    </xf>
    <xf numFmtId="0" fontId="23" fillId="3" borderId="16" xfId="2" applyFont="1" applyFill="1" applyBorder="1" applyAlignment="1">
      <alignment horizontal="left" vertical="center" wrapText="1"/>
    </xf>
    <xf numFmtId="0" fontId="23" fillId="3" borderId="17" xfId="2" applyFont="1" applyFill="1" applyBorder="1" applyAlignment="1">
      <alignment horizontal="left" vertical="center" wrapText="1"/>
    </xf>
    <xf numFmtId="0" fontId="2" fillId="0" borderId="10" xfId="2" applyFont="1" applyBorder="1" applyAlignment="1">
      <alignment horizontal="left" vertical="top" wrapText="1"/>
    </xf>
    <xf numFmtId="0" fontId="4" fillId="0" borderId="14" xfId="2" applyFont="1" applyBorder="1" applyAlignment="1">
      <alignment horizontal="left" vertical="top" wrapText="1"/>
    </xf>
    <xf numFmtId="0" fontId="4" fillId="0" borderId="10" xfId="2" applyFont="1" applyBorder="1" applyAlignment="1">
      <alignment horizontal="left" vertical="top" wrapText="1"/>
    </xf>
    <xf numFmtId="49" fontId="5" fillId="3" borderId="1" xfId="2" applyNumberFormat="1" applyFont="1" applyFill="1" applyBorder="1" applyAlignment="1">
      <alignment horizontal="center" vertical="center"/>
    </xf>
    <xf numFmtId="49" fontId="5" fillId="3" borderId="3"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49" fontId="5" fillId="3" borderId="6" xfId="2" applyNumberFormat="1" applyFont="1" applyFill="1" applyBorder="1" applyAlignment="1">
      <alignment horizontal="center" vertical="center"/>
    </xf>
    <xf numFmtId="0" fontId="23" fillId="0" borderId="0" xfId="2" applyFont="1" applyBorder="1" applyAlignment="1">
      <alignment horizontal="left" wrapText="1"/>
    </xf>
    <xf numFmtId="0" fontId="23" fillId="0" borderId="16" xfId="2" applyFont="1" applyBorder="1" applyAlignment="1">
      <alignment horizontal="left" wrapText="1"/>
    </xf>
    <xf numFmtId="0" fontId="4" fillId="3" borderId="13" xfId="2" applyNumberFormat="1" applyFont="1" applyFill="1" applyBorder="1" applyAlignment="1">
      <alignment horizontal="center" vertical="center" shrinkToFit="1"/>
    </xf>
    <xf numFmtId="0" fontId="4" fillId="3" borderId="0" xfId="2" applyNumberFormat="1" applyFont="1" applyFill="1" applyBorder="1" applyAlignment="1">
      <alignment horizontal="center" vertical="center" shrinkToFit="1"/>
    </xf>
    <xf numFmtId="0" fontId="4" fillId="3" borderId="88" xfId="2" applyNumberFormat="1" applyFont="1" applyFill="1" applyBorder="1" applyAlignment="1">
      <alignment horizontal="center" vertical="center"/>
    </xf>
    <xf numFmtId="0" fontId="4" fillId="3" borderId="87" xfId="2" applyNumberFormat="1" applyFont="1" applyFill="1" applyBorder="1" applyAlignment="1">
      <alignment horizontal="center" vertical="center"/>
    </xf>
    <xf numFmtId="181" fontId="4" fillId="0" borderId="1" xfId="2" applyNumberFormat="1" applyFont="1" applyFill="1" applyBorder="1" applyAlignment="1">
      <alignment horizontal="left" vertical="center"/>
    </xf>
    <xf numFmtId="181" fontId="4" fillId="0" borderId="2" xfId="2" applyNumberFormat="1" applyFont="1" applyFill="1" applyBorder="1" applyAlignment="1">
      <alignment horizontal="left" vertical="center"/>
    </xf>
    <xf numFmtId="181" fontId="4" fillId="0" borderId="4" xfId="2" applyNumberFormat="1" applyFont="1" applyFill="1" applyBorder="1" applyAlignment="1">
      <alignment horizontal="left" vertical="center"/>
    </xf>
    <xf numFmtId="181" fontId="4" fillId="0" borderId="5" xfId="2" applyNumberFormat="1" applyFont="1" applyFill="1" applyBorder="1" applyAlignment="1">
      <alignment horizontal="left" vertical="center"/>
    </xf>
    <xf numFmtId="181" fontId="4" fillId="0" borderId="2" xfId="2" applyNumberFormat="1" applyFont="1" applyFill="1" applyBorder="1" applyAlignment="1">
      <alignment horizontal="center" vertical="center"/>
    </xf>
    <xf numFmtId="181" fontId="4" fillId="0" borderId="3" xfId="2" applyNumberFormat="1" applyFont="1" applyFill="1" applyBorder="1" applyAlignment="1">
      <alignment horizontal="center" vertical="center"/>
    </xf>
    <xf numFmtId="181" fontId="4" fillId="0" borderId="0" xfId="2" applyNumberFormat="1" applyFont="1" applyFill="1" applyBorder="1" applyAlignment="1">
      <alignment horizontal="center" vertical="center"/>
    </xf>
    <xf numFmtId="181" fontId="4" fillId="0" borderId="19" xfId="2" applyNumberFormat="1" applyFont="1" applyFill="1" applyBorder="1" applyAlignment="1">
      <alignment horizontal="center" vertical="center"/>
    </xf>
    <xf numFmtId="181" fontId="4" fillId="0" borderId="5" xfId="2" applyNumberFormat="1" applyFont="1" applyFill="1" applyBorder="1" applyAlignment="1">
      <alignment horizontal="center" vertical="center"/>
    </xf>
    <xf numFmtId="181" fontId="4" fillId="0" borderId="6" xfId="2" applyNumberFormat="1" applyFont="1" applyFill="1" applyBorder="1" applyAlignment="1">
      <alignment horizontal="center" vertical="center"/>
    </xf>
    <xf numFmtId="0" fontId="4" fillId="0" borderId="35" xfId="2" applyFont="1" applyBorder="1" applyAlignment="1">
      <alignment horizontal="center" vertical="center"/>
    </xf>
    <xf numFmtId="0" fontId="4" fillId="0" borderId="35" xfId="2" applyNumberFormat="1" applyFont="1" applyBorder="1" applyAlignment="1">
      <alignment horizontal="center" vertical="center"/>
    </xf>
    <xf numFmtId="0" fontId="4" fillId="0" borderId="34" xfId="2" applyFont="1" applyBorder="1" applyAlignment="1">
      <alignment horizontal="center" vertical="center"/>
    </xf>
    <xf numFmtId="0" fontId="4" fillId="0" borderId="37" xfId="2" applyFont="1" applyBorder="1" applyAlignment="1">
      <alignment horizontal="center" vertical="center"/>
    </xf>
    <xf numFmtId="181" fontId="4" fillId="0" borderId="1" xfId="2" applyNumberFormat="1" applyFont="1" applyBorder="1" applyAlignment="1">
      <alignment horizontal="center" vertical="center"/>
    </xf>
    <xf numFmtId="0" fontId="4" fillId="0" borderId="2" xfId="2" applyFont="1" applyBorder="1" applyAlignment="1">
      <alignment horizontal="center" vertical="center"/>
    </xf>
    <xf numFmtId="14" fontId="4" fillId="0" borderId="1" xfId="2" applyNumberFormat="1" applyFont="1" applyBorder="1" applyAlignment="1">
      <alignment horizontal="center" vertical="center"/>
    </xf>
    <xf numFmtId="0" fontId="4" fillId="0" borderId="0" xfId="2" applyFont="1" applyBorder="1" applyAlignment="1">
      <alignment horizontal="center" vertical="center" wrapText="1"/>
    </xf>
    <xf numFmtId="0" fontId="5" fillId="0" borderId="59" xfId="2" applyFont="1" applyFill="1" applyBorder="1" applyAlignment="1">
      <alignment horizontal="center" vertical="center" wrapText="1"/>
    </xf>
    <xf numFmtId="0" fontId="5" fillId="0" borderId="60" xfId="2" applyFont="1" applyFill="1" applyBorder="1" applyAlignment="1">
      <alignment horizontal="center" vertical="center" wrapText="1"/>
    </xf>
    <xf numFmtId="0" fontId="5" fillId="0" borderId="61" xfId="2" applyFont="1" applyFill="1" applyBorder="1" applyAlignment="1">
      <alignment horizontal="center" vertical="center" wrapText="1"/>
    </xf>
    <xf numFmtId="0" fontId="5" fillId="0" borderId="62"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63" xfId="2" applyFont="1" applyFill="1" applyBorder="1" applyAlignment="1">
      <alignment horizontal="center" vertical="center" wrapText="1"/>
    </xf>
    <xf numFmtId="0" fontId="5" fillId="0" borderId="64" xfId="2" applyFont="1" applyFill="1" applyBorder="1" applyAlignment="1">
      <alignment horizontal="center" vertical="center" wrapText="1"/>
    </xf>
    <xf numFmtId="0" fontId="5" fillId="0" borderId="65" xfId="2" applyFont="1" applyFill="1" applyBorder="1" applyAlignment="1">
      <alignment horizontal="center" vertical="center" wrapText="1"/>
    </xf>
    <xf numFmtId="0" fontId="5" fillId="0" borderId="66" xfId="2" applyFont="1" applyFill="1" applyBorder="1" applyAlignment="1">
      <alignment horizontal="center" vertical="center" wrapText="1"/>
    </xf>
    <xf numFmtId="0" fontId="23" fillId="0" borderId="13"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52" fillId="3" borderId="13" xfId="3" applyNumberFormat="1" applyFont="1" applyFill="1" applyBorder="1" applyAlignment="1">
      <alignment horizontal="left" vertical="center" wrapText="1"/>
    </xf>
    <xf numFmtId="0" fontId="52" fillId="3" borderId="0" xfId="3" applyNumberFormat="1" applyFont="1" applyFill="1" applyBorder="1" applyAlignment="1">
      <alignment horizontal="left" vertical="center" wrapText="1"/>
    </xf>
    <xf numFmtId="0" fontId="44" fillId="0" borderId="0" xfId="2" applyFont="1" applyBorder="1" applyAlignment="1">
      <alignment horizontal="center" vertical="center"/>
    </xf>
    <xf numFmtId="0" fontId="23" fillId="0" borderId="87" xfId="2" applyFont="1" applyBorder="1" applyAlignment="1">
      <alignment horizontal="left" vertical="center" wrapText="1"/>
    </xf>
    <xf numFmtId="0" fontId="18" fillId="0" borderId="50" xfId="1" applyFont="1" applyBorder="1" applyAlignment="1">
      <alignment horizontal="center" vertical="center"/>
    </xf>
    <xf numFmtId="0" fontId="18" fillId="0" borderId="0" xfId="1" applyFont="1" applyBorder="1" applyAlignment="1">
      <alignment horizontal="center" vertical="center"/>
    </xf>
    <xf numFmtId="0" fontId="18" fillId="0" borderId="37" xfId="1" applyFont="1" applyBorder="1" applyAlignment="1">
      <alignment horizontal="center" vertical="center"/>
    </xf>
    <xf numFmtId="49" fontId="23" fillId="0" borderId="50"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3" fillId="0" borderId="37" xfId="2" applyNumberFormat="1" applyFont="1" applyFill="1" applyBorder="1" applyAlignment="1">
      <alignment horizontal="center" vertical="center"/>
    </xf>
    <xf numFmtId="49" fontId="23" fillId="0" borderId="34"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0" fontId="15" fillId="0" borderId="35" xfId="2" applyNumberFormat="1" applyFont="1" applyFill="1" applyBorder="1" applyAlignment="1">
      <alignment horizontal="center" vertical="center" shrinkToFit="1"/>
    </xf>
    <xf numFmtId="49" fontId="5" fillId="12" borderId="2" xfId="2" applyNumberFormat="1" applyFont="1" applyFill="1" applyBorder="1" applyAlignment="1">
      <alignment horizontal="left" vertical="center"/>
    </xf>
    <xf numFmtId="49" fontId="5" fillId="12" borderId="3" xfId="2" applyNumberFormat="1" applyFont="1" applyFill="1" applyBorder="1" applyAlignment="1">
      <alignment horizontal="left" vertical="center"/>
    </xf>
    <xf numFmtId="49" fontId="5" fillId="12" borderId="0" xfId="2" applyNumberFormat="1" applyFont="1" applyFill="1" applyBorder="1" applyAlignment="1">
      <alignment horizontal="left" vertical="center"/>
    </xf>
    <xf numFmtId="49" fontId="5" fillId="12" borderId="19" xfId="2" applyNumberFormat="1" applyFont="1" applyFill="1" applyBorder="1" applyAlignment="1">
      <alignment horizontal="left" vertical="center"/>
    </xf>
    <xf numFmtId="49" fontId="5" fillId="12" borderId="37" xfId="2" applyNumberFormat="1" applyFont="1" applyFill="1" applyBorder="1" applyAlignment="1">
      <alignment horizontal="left" vertical="center"/>
    </xf>
    <xf numFmtId="49" fontId="5" fillId="12" borderId="38" xfId="2" applyNumberFormat="1" applyFont="1" applyFill="1" applyBorder="1" applyAlignment="1">
      <alignment horizontal="left" vertical="center"/>
    </xf>
    <xf numFmtId="0" fontId="16" fillId="3" borderId="35" xfId="2" applyNumberFormat="1" applyFont="1" applyFill="1" applyBorder="1" applyAlignment="1">
      <alignment horizontal="center" vertical="center"/>
    </xf>
    <xf numFmtId="0" fontId="18" fillId="0" borderId="40" xfId="1" applyFont="1" applyBorder="1" applyAlignment="1">
      <alignment horizontal="center" vertical="center"/>
    </xf>
    <xf numFmtId="0" fontId="18" fillId="0" borderId="47" xfId="1" applyFont="1" applyBorder="1" applyAlignment="1">
      <alignment horizontal="center" vertical="center"/>
    </xf>
    <xf numFmtId="49" fontId="23" fillId="0" borderId="19" xfId="2" applyNumberFormat="1" applyFont="1" applyFill="1" applyBorder="1" applyAlignment="1">
      <alignment horizontal="center" vertical="center"/>
    </xf>
    <xf numFmtId="14" fontId="18" fillId="0" borderId="50" xfId="1" applyNumberFormat="1" applyFont="1" applyBorder="1" applyAlignment="1">
      <alignment horizontal="center" vertical="center"/>
    </xf>
    <xf numFmtId="14" fontId="18" fillId="0" borderId="52" xfId="1" applyNumberFormat="1" applyFont="1" applyBorder="1" applyAlignment="1">
      <alignment horizontal="center" vertical="center"/>
    </xf>
    <xf numFmtId="14" fontId="18" fillId="0" borderId="0" xfId="1" applyNumberFormat="1" applyFont="1" applyBorder="1" applyAlignment="1">
      <alignment horizontal="center" vertical="center"/>
    </xf>
    <xf numFmtId="14" fontId="18" fillId="0" borderId="19" xfId="1" applyNumberFormat="1" applyFont="1" applyBorder="1" applyAlignment="1">
      <alignment horizontal="center" vertical="center"/>
    </xf>
    <xf numFmtId="14" fontId="18" fillId="0" borderId="37" xfId="1" applyNumberFormat="1" applyFont="1" applyBorder="1" applyAlignment="1">
      <alignment horizontal="center" vertical="center"/>
    </xf>
    <xf numFmtId="14" fontId="18" fillId="0" borderId="38" xfId="1" applyNumberFormat="1" applyFont="1" applyBorder="1" applyAlignment="1">
      <alignment horizontal="center" vertical="center"/>
    </xf>
    <xf numFmtId="49" fontId="23" fillId="0" borderId="35" xfId="2" applyNumberFormat="1" applyFont="1" applyFill="1" applyBorder="1" applyAlignment="1">
      <alignment horizontal="center" vertical="center" wrapText="1"/>
    </xf>
    <xf numFmtId="49" fontId="23" fillId="0" borderId="48" xfId="2" applyNumberFormat="1" applyFont="1" applyFill="1" applyBorder="1" applyAlignment="1">
      <alignment horizontal="center" vertical="center" wrapText="1"/>
    </xf>
    <xf numFmtId="49" fontId="23" fillId="0" borderId="51" xfId="2" applyNumberFormat="1" applyFont="1" applyFill="1" applyBorder="1" applyAlignment="1">
      <alignment horizontal="center" vertical="center" wrapText="1"/>
    </xf>
    <xf numFmtId="49" fontId="23" fillId="0" borderId="50" xfId="2" applyNumberFormat="1" applyFont="1" applyFill="1" applyBorder="1" applyAlignment="1">
      <alignment horizontal="center" vertical="center" wrapText="1"/>
    </xf>
    <xf numFmtId="49" fontId="23" fillId="0" borderId="36" xfId="2" applyNumberFormat="1" applyFont="1" applyFill="1" applyBorder="1" applyAlignment="1">
      <alignment horizontal="center" vertical="center" wrapText="1"/>
    </xf>
    <xf numFmtId="49" fontId="23" fillId="0" borderId="37" xfId="2" applyNumberFormat="1" applyFont="1" applyFill="1" applyBorder="1" applyAlignment="1">
      <alignment horizontal="center" vertical="center" wrapText="1"/>
    </xf>
    <xf numFmtId="181" fontId="23" fillId="0" borderId="51" xfId="2" applyNumberFormat="1" applyFont="1" applyFill="1" applyBorder="1" applyAlignment="1">
      <alignment horizontal="center" vertical="center" wrapText="1"/>
    </xf>
    <xf numFmtId="181" fontId="23" fillId="0" borderId="50" xfId="2" applyNumberFormat="1" applyFont="1" applyFill="1" applyBorder="1" applyAlignment="1">
      <alignment horizontal="center" vertical="center" wrapText="1"/>
    </xf>
    <xf numFmtId="181" fontId="23" fillId="0" borderId="34" xfId="2" applyNumberFormat="1"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181" fontId="23" fillId="0" borderId="36" xfId="2" applyNumberFormat="1" applyFont="1" applyFill="1" applyBorder="1" applyAlignment="1">
      <alignment horizontal="center" vertical="center" wrapText="1"/>
    </xf>
    <xf numFmtId="181" fontId="23" fillId="0" borderId="37" xfId="2" applyNumberFormat="1" applyFont="1" applyFill="1" applyBorder="1" applyAlignment="1">
      <alignment horizontal="center" vertical="center" wrapText="1"/>
    </xf>
    <xf numFmtId="181" fontId="23" fillId="0" borderId="52" xfId="2" applyNumberFormat="1" applyFont="1" applyFill="1" applyBorder="1" applyAlignment="1">
      <alignment horizontal="center" vertical="center" wrapText="1"/>
    </xf>
    <xf numFmtId="181" fontId="23" fillId="0" borderId="19" xfId="2" applyNumberFormat="1" applyFont="1" applyFill="1" applyBorder="1" applyAlignment="1">
      <alignment horizontal="center" vertical="center" wrapText="1"/>
    </xf>
    <xf numFmtId="181" fontId="23" fillId="0" borderId="38" xfId="2" applyNumberFormat="1" applyFont="1" applyFill="1" applyBorder="1" applyAlignment="1">
      <alignment horizontal="center" vertical="center" wrapText="1"/>
    </xf>
    <xf numFmtId="49" fontId="23" fillId="0" borderId="48" xfId="2" applyNumberFormat="1" applyFont="1" applyFill="1" applyBorder="1" applyAlignment="1">
      <alignment horizontal="left" vertical="center" wrapText="1"/>
    </xf>
    <xf numFmtId="49" fontId="23" fillId="0" borderId="53" xfId="2" applyNumberFormat="1" applyFont="1" applyFill="1" applyBorder="1" applyAlignment="1">
      <alignment horizontal="left" vertical="center" wrapText="1"/>
    </xf>
    <xf numFmtId="49" fontId="23" fillId="0" borderId="55" xfId="2" applyNumberFormat="1" applyFont="1" applyFill="1" applyBorder="1" applyAlignment="1">
      <alignment horizontal="left" vertical="center" wrapText="1"/>
    </xf>
    <xf numFmtId="0" fontId="4" fillId="0" borderId="0" xfId="3" applyFont="1" applyFill="1" applyBorder="1" applyAlignment="1">
      <alignment horizontal="center" vertical="top"/>
    </xf>
    <xf numFmtId="0" fontId="21" fillId="0" borderId="35" xfId="2" applyFont="1" applyBorder="1" applyAlignment="1">
      <alignment horizontal="center" vertical="center"/>
    </xf>
    <xf numFmtId="0" fontId="21" fillId="0" borderId="44" xfId="2" applyFont="1" applyBorder="1" applyAlignment="1">
      <alignment horizontal="center" vertical="center"/>
    </xf>
    <xf numFmtId="0" fontId="21" fillId="0" borderId="0" xfId="3" applyFont="1" applyFill="1" applyBorder="1" applyAlignment="1">
      <alignment horizontal="left" vertical="center" shrinkToFit="1"/>
    </xf>
    <xf numFmtId="0" fontId="21" fillId="0" borderId="0" xfId="3" applyFont="1" applyFill="1" applyBorder="1" applyAlignment="1">
      <alignment horizontal="center" vertical="center" shrinkToFit="1"/>
    </xf>
    <xf numFmtId="0" fontId="18" fillId="0" borderId="41" xfId="1" applyFont="1" applyBorder="1" applyAlignment="1">
      <alignment horizontal="center" vertical="center" wrapText="1"/>
    </xf>
    <xf numFmtId="0" fontId="18" fillId="0" borderId="40"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4"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46"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37" xfId="1" applyFont="1" applyBorder="1" applyAlignment="1">
      <alignment horizontal="center" vertical="center" wrapText="1"/>
    </xf>
    <xf numFmtId="0" fontId="18" fillId="0" borderId="54" xfId="1" applyFont="1" applyBorder="1" applyAlignment="1">
      <alignment horizontal="center" vertical="center" wrapText="1"/>
    </xf>
    <xf numFmtId="0" fontId="18" fillId="0" borderId="41" xfId="1" applyFont="1" applyBorder="1" applyAlignment="1">
      <alignment horizontal="center" vertical="center"/>
    </xf>
    <xf numFmtId="0" fontId="18" fillId="0" borderId="34" xfId="1" applyFont="1" applyBorder="1" applyAlignment="1">
      <alignment horizontal="center" vertical="center"/>
    </xf>
    <xf numFmtId="0" fontId="18" fillId="0" borderId="36" xfId="1" applyFont="1" applyBorder="1" applyAlignment="1">
      <alignment horizontal="center" vertical="center"/>
    </xf>
    <xf numFmtId="49" fontId="23" fillId="0" borderId="41" xfId="2" applyNumberFormat="1" applyFont="1" applyFill="1" applyBorder="1" applyAlignment="1">
      <alignment horizontal="center" vertical="center" wrapText="1"/>
    </xf>
    <xf numFmtId="49" fontId="23" fillId="0" borderId="40" xfId="2" applyNumberFormat="1" applyFont="1" applyFill="1" applyBorder="1" applyAlignment="1">
      <alignment horizontal="center" vertical="center" wrapText="1"/>
    </xf>
    <xf numFmtId="49" fontId="23" fillId="0" borderId="43" xfId="2" applyNumberFormat="1" applyFont="1" applyFill="1" applyBorder="1" applyAlignment="1">
      <alignment horizontal="center" vertical="center" wrapText="1"/>
    </xf>
    <xf numFmtId="49" fontId="23" fillId="0" borderId="46" xfId="2" applyNumberFormat="1" applyFont="1" applyFill="1" applyBorder="1" applyAlignment="1">
      <alignment horizontal="center" vertical="center" wrapText="1"/>
    </xf>
    <xf numFmtId="49" fontId="23" fillId="0" borderId="54" xfId="2" applyNumberFormat="1" applyFont="1" applyFill="1" applyBorder="1" applyAlignment="1">
      <alignment horizontal="center" vertical="center" wrapText="1"/>
    </xf>
    <xf numFmtId="14" fontId="18" fillId="0" borderId="51" xfId="1" applyNumberFormat="1" applyFont="1" applyBorder="1" applyAlignment="1">
      <alignment horizontal="center" vertical="center"/>
    </xf>
    <xf numFmtId="14" fontId="18" fillId="0" borderId="34" xfId="1" applyNumberFormat="1" applyFont="1" applyBorder="1" applyAlignment="1">
      <alignment horizontal="center" vertical="center"/>
    </xf>
    <xf numFmtId="0" fontId="15" fillId="0" borderId="1" xfId="2" applyFont="1" applyBorder="1" applyAlignment="1">
      <alignment horizontal="left" vertical="top" wrapText="1"/>
    </xf>
    <xf numFmtId="0" fontId="15" fillId="0" borderId="2" xfId="2" applyFont="1" applyBorder="1" applyAlignment="1">
      <alignment horizontal="left" vertical="top" wrapText="1"/>
    </xf>
    <xf numFmtId="0" fontId="15" fillId="0" borderId="3" xfId="2" applyFont="1" applyBorder="1" applyAlignment="1">
      <alignment horizontal="left" vertical="top" wrapText="1"/>
    </xf>
    <xf numFmtId="0" fontId="15" fillId="0" borderId="13" xfId="2" applyFont="1" applyBorder="1" applyAlignment="1">
      <alignment horizontal="left" vertical="top" wrapText="1"/>
    </xf>
    <xf numFmtId="0" fontId="15" fillId="0" borderId="0" xfId="2" applyFont="1" applyBorder="1" applyAlignment="1">
      <alignment horizontal="left" vertical="top" wrapText="1"/>
    </xf>
    <xf numFmtId="0" fontId="15" fillId="0" borderId="19" xfId="2" applyFont="1" applyBorder="1" applyAlignment="1">
      <alignment horizontal="left" vertical="top" wrapText="1"/>
    </xf>
    <xf numFmtId="0" fontId="15" fillId="0" borderId="4" xfId="2" applyFont="1" applyBorder="1" applyAlignment="1">
      <alignment horizontal="left" vertical="top" wrapText="1"/>
    </xf>
    <xf numFmtId="0" fontId="15" fillId="0" borderId="5" xfId="2" applyFont="1" applyBorder="1" applyAlignment="1">
      <alignment horizontal="left" vertical="top" wrapText="1"/>
    </xf>
    <xf numFmtId="0" fontId="15" fillId="0" borderId="6" xfId="2" applyFont="1" applyBorder="1" applyAlignment="1">
      <alignment horizontal="left" vertical="top" wrapText="1"/>
    </xf>
    <xf numFmtId="0" fontId="23" fillId="0" borderId="34" xfId="2" applyFont="1" applyBorder="1" applyAlignment="1">
      <alignment horizontal="left" vertical="center" wrapText="1"/>
    </xf>
    <xf numFmtId="0" fontId="21" fillId="0" borderId="0" xfId="3" applyFont="1" applyFill="1" applyBorder="1" applyAlignment="1">
      <alignment horizontal="left" vertical="center"/>
    </xf>
    <xf numFmtId="0" fontId="21" fillId="0" borderId="0" xfId="3" applyNumberFormat="1" applyFont="1" applyFill="1" applyBorder="1" applyAlignment="1">
      <alignment horizontal="center" vertical="center"/>
    </xf>
    <xf numFmtId="0" fontId="21" fillId="0" borderId="0" xfId="3" applyFont="1" applyFill="1" applyBorder="1" applyAlignment="1">
      <alignment horizontal="center" vertical="center"/>
    </xf>
    <xf numFmtId="49" fontId="21" fillId="0" borderId="40" xfId="2" applyNumberFormat="1" applyFont="1" applyFill="1" applyBorder="1" applyAlignment="1">
      <alignment horizontal="center" vertical="center" wrapText="1"/>
    </xf>
    <xf numFmtId="49" fontId="21" fillId="0" borderId="40" xfId="2" applyNumberFormat="1" applyFont="1" applyFill="1" applyBorder="1" applyAlignment="1">
      <alignment horizontal="center" vertical="center"/>
    </xf>
    <xf numFmtId="49" fontId="21" fillId="0" borderId="43"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wrapText="1"/>
    </xf>
    <xf numFmtId="49" fontId="21" fillId="0" borderId="0" xfId="2" applyNumberFormat="1" applyFont="1" applyFill="1" applyBorder="1" applyAlignment="1">
      <alignment horizontal="center" vertical="center"/>
    </xf>
    <xf numFmtId="49" fontId="21" fillId="0" borderId="46"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49" fontId="21" fillId="0" borderId="54" xfId="2" applyNumberFormat="1" applyFont="1" applyFill="1" applyBorder="1" applyAlignment="1">
      <alignment horizontal="center" vertical="center"/>
    </xf>
    <xf numFmtId="0" fontId="15" fillId="0" borderId="35" xfId="2" applyFont="1" applyFill="1" applyBorder="1" applyAlignment="1">
      <alignment horizontal="center" vertical="center" wrapText="1"/>
    </xf>
    <xf numFmtId="0" fontId="19" fillId="0" borderId="0" xfId="3" applyFont="1" applyFill="1" applyBorder="1" applyAlignment="1">
      <alignment horizontal="center" vertical="center"/>
    </xf>
    <xf numFmtId="14" fontId="5" fillId="4" borderId="59" xfId="2" applyNumberFormat="1" applyFont="1" applyFill="1" applyBorder="1" applyAlignment="1">
      <alignment horizontal="left" vertical="center" wrapText="1"/>
    </xf>
    <xf numFmtId="14" fontId="5" fillId="4" borderId="60" xfId="2" applyNumberFormat="1" applyFont="1" applyFill="1" applyBorder="1" applyAlignment="1">
      <alignment horizontal="left" vertical="center" wrapText="1"/>
    </xf>
    <xf numFmtId="14" fontId="5" fillId="4" borderId="61" xfId="2" applyNumberFormat="1" applyFont="1" applyFill="1" applyBorder="1" applyAlignment="1">
      <alignment horizontal="left" vertical="center" wrapText="1"/>
    </xf>
    <xf numFmtId="14" fontId="5" fillId="4" borderId="62"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63" xfId="2" applyNumberFormat="1" applyFont="1" applyFill="1" applyBorder="1" applyAlignment="1">
      <alignment horizontal="left" vertical="center" wrapText="1"/>
    </xf>
    <xf numFmtId="14" fontId="5" fillId="4" borderId="64" xfId="2" applyNumberFormat="1" applyFont="1" applyFill="1" applyBorder="1" applyAlignment="1">
      <alignment horizontal="left" vertical="center" wrapText="1"/>
    </xf>
    <xf numFmtId="14" fontId="5" fillId="4" borderId="65" xfId="2" applyNumberFormat="1" applyFont="1" applyFill="1" applyBorder="1" applyAlignment="1">
      <alignment horizontal="left" vertical="center" wrapText="1"/>
    </xf>
    <xf numFmtId="14" fontId="5" fillId="4" borderId="66" xfId="2" applyNumberFormat="1" applyFont="1" applyFill="1" applyBorder="1" applyAlignment="1">
      <alignment horizontal="left" vertical="center" wrapText="1"/>
    </xf>
    <xf numFmtId="0" fontId="5" fillId="0" borderId="0" xfId="3" quotePrefix="1" applyFont="1" applyFill="1" applyBorder="1" applyAlignment="1">
      <alignment horizontal="left" vertical="center"/>
    </xf>
    <xf numFmtId="0" fontId="15" fillId="0" borderId="41" xfId="2" applyFont="1" applyFill="1" applyBorder="1" applyAlignment="1">
      <alignment horizontal="center" vertical="center" wrapText="1"/>
    </xf>
    <xf numFmtId="0" fontId="15" fillId="0" borderId="43" xfId="2" applyFont="1" applyFill="1" applyBorder="1" applyAlignment="1">
      <alignment horizontal="center" vertical="center" wrapText="1"/>
    </xf>
    <xf numFmtId="0" fontId="15" fillId="0" borderId="36" xfId="2" applyFont="1" applyFill="1" applyBorder="1" applyAlignment="1">
      <alignment horizontal="center" vertical="center" wrapText="1"/>
    </xf>
    <xf numFmtId="0" fontId="15" fillId="0" borderId="54" xfId="2" applyFont="1" applyFill="1" applyBorder="1" applyAlignment="1">
      <alignment horizontal="center" vertical="center" wrapText="1"/>
    </xf>
    <xf numFmtId="49" fontId="5" fillId="12" borderId="2" xfId="2" applyNumberFormat="1" applyFont="1" applyFill="1" applyBorder="1" applyAlignment="1">
      <alignment horizontal="left" vertical="center" wrapText="1"/>
    </xf>
    <xf numFmtId="49" fontId="5" fillId="12" borderId="3" xfId="2" applyNumberFormat="1" applyFont="1" applyFill="1" applyBorder="1" applyAlignment="1">
      <alignment horizontal="left" vertical="center" wrapText="1"/>
    </xf>
    <xf numFmtId="49" fontId="5" fillId="12" borderId="0" xfId="2" applyNumberFormat="1" applyFont="1" applyFill="1" applyBorder="1" applyAlignment="1">
      <alignment horizontal="left" vertical="center" wrapText="1"/>
    </xf>
    <xf numFmtId="49" fontId="5" fillId="12" borderId="19" xfId="2" applyNumberFormat="1" applyFont="1" applyFill="1" applyBorder="1" applyAlignment="1">
      <alignment horizontal="left" vertical="center" wrapText="1"/>
    </xf>
    <xf numFmtId="49" fontId="5" fillId="12" borderId="37" xfId="2" applyNumberFormat="1" applyFont="1" applyFill="1" applyBorder="1" applyAlignment="1">
      <alignment horizontal="left" vertical="center" wrapText="1"/>
    </xf>
    <xf numFmtId="49" fontId="5" fillId="12" borderId="38" xfId="2" applyNumberFormat="1" applyFont="1" applyFill="1" applyBorder="1" applyAlignment="1">
      <alignment horizontal="left" vertical="center" wrapText="1"/>
    </xf>
    <xf numFmtId="49" fontId="21" fillId="0" borderId="40" xfId="2" applyNumberFormat="1" applyFont="1" applyFill="1" applyBorder="1" applyAlignment="1">
      <alignment horizontal="center" vertical="center" shrinkToFit="1"/>
    </xf>
    <xf numFmtId="49" fontId="21" fillId="0" borderId="43" xfId="2" applyNumberFormat="1" applyFont="1" applyFill="1" applyBorder="1" applyAlignment="1">
      <alignment horizontal="center" vertical="center" shrinkToFit="1"/>
    </xf>
    <xf numFmtId="49" fontId="21" fillId="0" borderId="0" xfId="2" applyNumberFormat="1" applyFont="1" applyFill="1" applyBorder="1" applyAlignment="1">
      <alignment horizontal="center" vertical="center" shrinkToFit="1"/>
    </xf>
    <xf numFmtId="49" fontId="21" fillId="0" borderId="46" xfId="2" applyNumberFormat="1" applyFont="1" applyFill="1" applyBorder="1" applyAlignment="1">
      <alignment horizontal="center" vertical="center" shrinkToFit="1"/>
    </xf>
    <xf numFmtId="49" fontId="21" fillId="0" borderId="37" xfId="2" applyNumberFormat="1" applyFont="1" applyFill="1" applyBorder="1" applyAlignment="1">
      <alignment horizontal="center" vertical="center" shrinkToFit="1"/>
    </xf>
    <xf numFmtId="49" fontId="21" fillId="0" borderId="54" xfId="2" applyNumberFormat="1" applyFont="1" applyFill="1" applyBorder="1" applyAlignment="1">
      <alignment horizontal="center" vertical="center" shrinkToFit="1"/>
    </xf>
    <xf numFmtId="49" fontId="23" fillId="0" borderId="58" xfId="2" applyNumberFormat="1" applyFont="1" applyFill="1" applyBorder="1" applyAlignment="1">
      <alignment horizontal="center" vertical="center" wrapText="1"/>
    </xf>
    <xf numFmtId="0" fontId="25" fillId="0" borderId="48" xfId="2" applyNumberFormat="1" applyFont="1" applyFill="1" applyBorder="1" applyAlignment="1">
      <alignment horizontal="center" vertical="center"/>
    </xf>
    <xf numFmtId="0" fontId="25" fillId="0" borderId="55" xfId="2" applyNumberFormat="1" applyFont="1" applyFill="1" applyBorder="1" applyAlignment="1">
      <alignment horizontal="center" vertical="center"/>
    </xf>
    <xf numFmtId="49" fontId="16" fillId="12" borderId="1" xfId="2" applyNumberFormat="1" applyFont="1" applyFill="1" applyBorder="1" applyAlignment="1">
      <alignment horizontal="center" vertical="center"/>
    </xf>
    <xf numFmtId="49" fontId="16" fillId="12" borderId="2" xfId="2" applyNumberFormat="1" applyFont="1" applyFill="1" applyBorder="1" applyAlignment="1">
      <alignment horizontal="center" vertical="center"/>
    </xf>
    <xf numFmtId="49" fontId="16" fillId="12" borderId="84" xfId="2" applyNumberFormat="1" applyFont="1" applyFill="1" applyBorder="1" applyAlignment="1">
      <alignment horizontal="center" vertical="center"/>
    </xf>
    <xf numFmtId="49" fontId="16" fillId="12" borderId="13" xfId="2" applyNumberFormat="1" applyFont="1" applyFill="1" applyBorder="1" applyAlignment="1">
      <alignment horizontal="center" vertical="center"/>
    </xf>
    <xf numFmtId="49" fontId="16" fillId="12" borderId="0" xfId="2" applyNumberFormat="1" applyFont="1" applyFill="1" applyBorder="1" applyAlignment="1">
      <alignment horizontal="center" vertical="center"/>
    </xf>
    <xf numFmtId="49" fontId="16" fillId="12" borderId="46" xfId="2" applyNumberFormat="1" applyFont="1" applyFill="1" applyBorder="1" applyAlignment="1">
      <alignment horizontal="center" vertical="center"/>
    </xf>
    <xf numFmtId="49" fontId="16" fillId="12" borderId="85" xfId="2" applyNumberFormat="1" applyFont="1" applyFill="1" applyBorder="1" applyAlignment="1">
      <alignment horizontal="center" vertical="center"/>
    </xf>
    <xf numFmtId="49" fontId="16" fillId="12" borderId="37" xfId="2" applyNumberFormat="1" applyFont="1" applyFill="1" applyBorder="1" applyAlignment="1">
      <alignment horizontal="center" vertical="center"/>
    </xf>
    <xf numFmtId="49" fontId="16" fillId="12" borderId="54" xfId="2" applyNumberFormat="1" applyFont="1" applyFill="1" applyBorder="1" applyAlignment="1">
      <alignment horizontal="center" vertical="center"/>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0" fontId="26" fillId="0" borderId="41"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49" fontId="23" fillId="0" borderId="34" xfId="2" applyNumberFormat="1" applyFont="1" applyFill="1" applyBorder="1" applyAlignment="1">
      <alignment horizontal="left" vertical="center"/>
    </xf>
    <xf numFmtId="49" fontId="23" fillId="0" borderId="0" xfId="2" applyNumberFormat="1" applyFont="1" applyFill="1" applyBorder="1" applyAlignment="1">
      <alignment horizontal="left" vertical="center"/>
    </xf>
    <xf numFmtId="0" fontId="23" fillId="0" borderId="0" xfId="2" applyNumberFormat="1" applyFont="1" applyFill="1" applyBorder="1" applyAlignment="1">
      <alignment horizontal="left" vertical="center"/>
    </xf>
    <xf numFmtId="0" fontId="23" fillId="0" borderId="19" xfId="2" applyNumberFormat="1" applyFont="1" applyFill="1" applyBorder="1" applyAlignment="1">
      <alignment horizontal="left" vertical="center"/>
    </xf>
    <xf numFmtId="0" fontId="18" fillId="0" borderId="42" xfId="1" applyFont="1" applyBorder="1" applyAlignment="1">
      <alignment horizontal="center" vertical="center"/>
    </xf>
    <xf numFmtId="0" fontId="18" fillId="0" borderId="19" xfId="1" applyFont="1" applyBorder="1" applyAlignment="1">
      <alignment horizontal="center" vertical="center"/>
    </xf>
    <xf numFmtId="0" fontId="18" fillId="0" borderId="57" xfId="1" applyFont="1" applyBorder="1" applyAlignment="1">
      <alignment horizontal="center" vertical="center"/>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0" fontId="5" fillId="0" borderId="0" xfId="2" applyNumberFormat="1" applyFont="1" applyFill="1" applyBorder="1" applyAlignment="1">
      <alignment horizontal="center" vertical="center"/>
    </xf>
    <xf numFmtId="0" fontId="2" fillId="0" borderId="2" xfId="1" applyFont="1" applyFill="1" applyBorder="1" applyAlignment="1">
      <alignment horizontal="left" vertical="top" shrinkToFit="1"/>
    </xf>
    <xf numFmtId="0" fontId="2" fillId="0" borderId="0" xfId="1" applyFont="1" applyFill="1" applyBorder="1" applyAlignment="1">
      <alignment horizontal="left" vertical="top" shrinkToFit="1"/>
    </xf>
    <xf numFmtId="0" fontId="15" fillId="0" borderId="48" xfId="2" applyNumberFormat="1" applyFont="1" applyFill="1" applyBorder="1" applyAlignment="1">
      <alignment horizontal="center" vertical="center" shrinkToFit="1"/>
    </xf>
    <xf numFmtId="0" fontId="15" fillId="0" borderId="53" xfId="2" applyNumberFormat="1" applyFont="1" applyFill="1" applyBorder="1" applyAlignment="1">
      <alignment horizontal="center" vertical="center" shrinkToFit="1"/>
    </xf>
    <xf numFmtId="0" fontId="15" fillId="0" borderId="55" xfId="2" applyNumberFormat="1" applyFont="1" applyFill="1" applyBorder="1" applyAlignment="1">
      <alignment horizontal="center" vertical="center" shrinkToFit="1"/>
    </xf>
    <xf numFmtId="0" fontId="23" fillId="0" borderId="0" xfId="2" applyNumberFormat="1" applyFont="1" applyFill="1" applyBorder="1" applyAlignment="1">
      <alignment vertical="center"/>
    </xf>
    <xf numFmtId="0" fontId="15" fillId="0" borderId="48" xfId="2" applyNumberFormat="1" applyFont="1" applyFill="1" applyBorder="1" applyAlignment="1">
      <alignment horizontal="center" vertical="center"/>
    </xf>
    <xf numFmtId="0" fontId="15" fillId="0" borderId="53" xfId="2" applyNumberFormat="1" applyFont="1" applyFill="1" applyBorder="1" applyAlignment="1">
      <alignment horizontal="center" vertical="center"/>
    </xf>
    <xf numFmtId="0" fontId="15" fillId="0" borderId="55" xfId="2" applyNumberFormat="1" applyFont="1" applyFill="1" applyBorder="1" applyAlignment="1">
      <alignment horizontal="center" vertical="center"/>
    </xf>
    <xf numFmtId="0" fontId="24" fillId="0" borderId="41" xfId="1" applyFont="1" applyBorder="1" applyAlignment="1">
      <alignment horizontal="center" vertical="center" textRotation="255"/>
    </xf>
    <xf numFmtId="0" fontId="24" fillId="0" borderId="43" xfId="1" applyFont="1" applyBorder="1" applyAlignment="1">
      <alignment horizontal="center" vertical="center" textRotation="255"/>
    </xf>
    <xf numFmtId="0" fontId="24" fillId="0" borderId="34" xfId="1" applyFont="1" applyBorder="1" applyAlignment="1">
      <alignment horizontal="center" vertical="center" textRotation="255"/>
    </xf>
    <xf numFmtId="0" fontId="24" fillId="0" borderId="46" xfId="1" applyFont="1" applyBorder="1" applyAlignment="1">
      <alignment horizontal="center" vertical="center" textRotation="255"/>
    </xf>
    <xf numFmtId="0" fontId="5" fillId="0" borderId="35" xfId="2" applyNumberFormat="1" applyFont="1" applyFill="1" applyBorder="1" applyAlignment="1">
      <alignment horizontal="center" vertical="center" shrinkToFit="1"/>
    </xf>
    <xf numFmtId="49" fontId="15" fillId="0" borderId="0" xfId="2" applyNumberFormat="1" applyFont="1" applyFill="1" applyBorder="1" applyAlignment="1">
      <alignment horizontal="center" vertical="center"/>
    </xf>
    <xf numFmtId="0" fontId="21" fillId="0" borderId="40" xfId="2" applyNumberFormat="1" applyFont="1" applyFill="1" applyBorder="1" applyAlignment="1">
      <alignment horizontal="center" vertical="center"/>
    </xf>
    <xf numFmtId="0" fontId="21" fillId="0" borderId="43" xfId="2" applyNumberFormat="1" applyFont="1" applyFill="1" applyBorder="1" applyAlignment="1">
      <alignment horizontal="center" vertical="center"/>
    </xf>
    <xf numFmtId="0" fontId="21" fillId="0" borderId="0" xfId="2" applyNumberFormat="1" applyFont="1" applyFill="1" applyBorder="1" applyAlignment="1">
      <alignment horizontal="center" vertical="center"/>
    </xf>
    <xf numFmtId="0" fontId="21" fillId="0" borderId="46" xfId="2" applyNumberFormat="1" applyFont="1" applyFill="1" applyBorder="1" applyAlignment="1">
      <alignment horizontal="center" vertical="center"/>
    </xf>
    <xf numFmtId="0" fontId="21" fillId="0" borderId="37" xfId="2" applyNumberFormat="1" applyFont="1" applyFill="1" applyBorder="1" applyAlignment="1">
      <alignment horizontal="center" vertical="center"/>
    </xf>
    <xf numFmtId="0" fontId="21" fillId="0" borderId="54" xfId="2" applyNumberFormat="1" applyFont="1" applyFill="1" applyBorder="1" applyAlignment="1">
      <alignment horizontal="center" vertical="center"/>
    </xf>
    <xf numFmtId="0" fontId="25" fillId="0" borderId="35" xfId="2" applyNumberFormat="1" applyFont="1" applyFill="1" applyBorder="1" applyAlignment="1">
      <alignment horizontal="center" vertical="center"/>
    </xf>
    <xf numFmtId="0" fontId="25" fillId="0" borderId="45" xfId="2" applyNumberFormat="1" applyFont="1" applyFill="1" applyBorder="1" applyAlignment="1">
      <alignment horizontal="center" vertical="center"/>
    </xf>
    <xf numFmtId="14" fontId="18" fillId="0" borderId="36" xfId="1" applyNumberFormat="1" applyFont="1" applyBorder="1" applyAlignment="1">
      <alignment horizontal="center" vertical="center"/>
    </xf>
    <xf numFmtId="0" fontId="5" fillId="0" borderId="0" xfId="3" quotePrefix="1" applyFont="1" applyFill="1" applyAlignment="1">
      <alignment horizontal="left"/>
    </xf>
    <xf numFmtId="49" fontId="17" fillId="0" borderId="0" xfId="2" applyNumberFormat="1" applyFont="1" applyFill="1" applyBorder="1" applyAlignment="1">
      <alignment horizontal="left" vertical="center"/>
    </xf>
    <xf numFmtId="49" fontId="16" fillId="12" borderId="1" xfId="2" applyNumberFormat="1" applyFont="1" applyFill="1" applyBorder="1" applyAlignment="1">
      <alignment horizontal="center" vertical="center" shrinkToFit="1"/>
    </xf>
    <xf numFmtId="49" fontId="16" fillId="12" borderId="2" xfId="2" applyNumberFormat="1" applyFont="1" applyFill="1" applyBorder="1" applyAlignment="1">
      <alignment horizontal="center" vertical="center" shrinkToFit="1"/>
    </xf>
    <xf numFmtId="49" fontId="16" fillId="12" borderId="84" xfId="2" applyNumberFormat="1" applyFont="1" applyFill="1" applyBorder="1" applyAlignment="1">
      <alignment horizontal="center" vertical="center" shrinkToFit="1"/>
    </xf>
    <xf numFmtId="49" fontId="16" fillId="12" borderId="13" xfId="2" applyNumberFormat="1" applyFont="1" applyFill="1" applyBorder="1" applyAlignment="1">
      <alignment horizontal="center" vertical="center" shrinkToFit="1"/>
    </xf>
    <xf numFmtId="49" fontId="16" fillId="12" borderId="0" xfId="2" applyNumberFormat="1" applyFont="1" applyFill="1" applyBorder="1" applyAlignment="1">
      <alignment horizontal="center" vertical="center" shrinkToFit="1"/>
    </xf>
    <xf numFmtId="49" fontId="16" fillId="12" borderId="46" xfId="2" applyNumberFormat="1" applyFont="1" applyFill="1" applyBorder="1" applyAlignment="1">
      <alignment horizontal="center" vertical="center" shrinkToFit="1"/>
    </xf>
    <xf numFmtId="49" fontId="16" fillId="12" borderId="85" xfId="2" applyNumberFormat="1" applyFont="1" applyFill="1" applyBorder="1" applyAlignment="1">
      <alignment horizontal="center" vertical="center" shrinkToFit="1"/>
    </xf>
    <xf numFmtId="49" fontId="16" fillId="12" borderId="37" xfId="2" applyNumberFormat="1" applyFont="1" applyFill="1" applyBorder="1" applyAlignment="1">
      <alignment horizontal="center" vertical="center" shrinkToFit="1"/>
    </xf>
    <xf numFmtId="49" fontId="16" fillId="12" borderId="54" xfId="2" applyNumberFormat="1" applyFont="1" applyFill="1" applyBorder="1" applyAlignment="1">
      <alignment horizontal="center" vertical="center" shrinkToFit="1"/>
    </xf>
    <xf numFmtId="0" fontId="24" fillId="0" borderId="39" xfId="1" applyFont="1" applyBorder="1" applyAlignment="1">
      <alignment horizontal="center" vertical="center" textRotation="255"/>
    </xf>
    <xf numFmtId="0" fontId="24" fillId="0" borderId="40" xfId="1" applyFont="1" applyBorder="1" applyAlignment="1">
      <alignment horizontal="center" vertical="center" textRotation="255"/>
    </xf>
    <xf numFmtId="0" fontId="24" fillId="0" borderId="13" xfId="1" applyFont="1" applyBorder="1" applyAlignment="1">
      <alignment horizontal="center" vertical="center" textRotation="255"/>
    </xf>
    <xf numFmtId="0" fontId="24" fillId="0" borderId="0" xfId="1" applyFont="1" applyBorder="1" applyAlignment="1">
      <alignment horizontal="center" vertical="center" textRotation="255"/>
    </xf>
    <xf numFmtId="0" fontId="24" fillId="0" borderId="4" xfId="1" applyFont="1" applyBorder="1" applyAlignment="1">
      <alignment horizontal="center" vertical="center" textRotation="255"/>
    </xf>
    <xf numFmtId="0" fontId="24" fillId="0" borderId="5" xfId="1" applyFont="1" applyBorder="1" applyAlignment="1">
      <alignment horizontal="center" vertical="center" textRotation="255"/>
    </xf>
    <xf numFmtId="0" fontId="24" fillId="0" borderId="104" xfId="1" applyFont="1" applyBorder="1" applyAlignment="1">
      <alignment horizontal="center" vertical="center" textRotation="255"/>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49" fontId="15" fillId="0" borderId="34" xfId="2" applyNumberFormat="1" applyFont="1" applyFill="1" applyBorder="1" applyAlignment="1">
      <alignment horizontal="center" vertical="center"/>
    </xf>
    <xf numFmtId="0" fontId="30" fillId="0" borderId="7" xfId="2" applyFont="1" applyFill="1" applyBorder="1" applyAlignment="1">
      <alignment horizontal="center" vertical="center" shrinkToFit="1"/>
    </xf>
    <xf numFmtId="0" fontId="30" fillId="0" borderId="8" xfId="2" applyFont="1" applyFill="1" applyBorder="1" applyAlignment="1">
      <alignment horizontal="center" vertical="center" shrinkToFit="1"/>
    </xf>
    <xf numFmtId="0" fontId="30" fillId="0" borderId="10" xfId="2" applyFont="1" applyFill="1" applyBorder="1" applyAlignment="1">
      <alignment horizontal="center" vertical="center" shrinkToFit="1"/>
    </xf>
    <xf numFmtId="0" fontId="30" fillId="0" borderId="0" xfId="2" applyFont="1" applyFill="1" applyBorder="1" applyAlignment="1">
      <alignment horizontal="center" vertical="center" shrinkToFit="1"/>
    </xf>
    <xf numFmtId="0" fontId="30" fillId="0" borderId="15" xfId="2" applyFont="1" applyFill="1" applyBorder="1" applyAlignment="1">
      <alignment horizontal="center" vertical="center" shrinkToFit="1"/>
    </xf>
    <xf numFmtId="0" fontId="30" fillId="0" borderId="16" xfId="2" applyFont="1" applyFill="1" applyBorder="1" applyAlignment="1">
      <alignment horizontal="center" vertical="center" shrinkToFit="1"/>
    </xf>
    <xf numFmtId="0" fontId="30" fillId="0" borderId="7" xfId="2" applyNumberFormat="1" applyFont="1" applyFill="1" applyBorder="1" applyAlignment="1">
      <alignment horizontal="center" vertical="center"/>
    </xf>
    <xf numFmtId="0" fontId="30" fillId="0" borderId="9" xfId="2" applyNumberFormat="1" applyFont="1" applyFill="1" applyBorder="1" applyAlignment="1">
      <alignment horizontal="center" vertical="center"/>
    </xf>
    <xf numFmtId="0" fontId="30" fillId="0" borderId="29" xfId="2" applyNumberFormat="1" applyFont="1" applyFill="1" applyBorder="1" applyAlignment="1">
      <alignment horizontal="center" vertical="center"/>
    </xf>
    <xf numFmtId="0" fontId="30" fillId="0" borderId="20" xfId="2" applyNumberFormat="1" applyFont="1" applyFill="1" applyBorder="1" applyAlignment="1">
      <alignment horizontal="center" vertical="center"/>
    </xf>
    <xf numFmtId="0" fontId="30" fillId="0" borderId="15" xfId="2" applyNumberFormat="1" applyFont="1" applyFill="1" applyBorder="1" applyAlignment="1">
      <alignment horizontal="center" vertical="center"/>
    </xf>
    <xf numFmtId="0" fontId="30" fillId="0" borderId="17" xfId="2" applyNumberFormat="1" applyFont="1" applyFill="1" applyBorder="1" applyAlignment="1">
      <alignment horizontal="center" vertical="center"/>
    </xf>
    <xf numFmtId="0" fontId="19" fillId="11" borderId="24" xfId="2" applyFont="1" applyFill="1" applyBorder="1" applyAlignment="1">
      <alignment horizontal="center" vertical="center" wrapText="1"/>
    </xf>
    <xf numFmtId="0" fontId="19" fillId="11" borderId="8" xfId="2" applyFont="1" applyFill="1" applyBorder="1" applyAlignment="1">
      <alignment horizontal="center" vertical="center" wrapText="1"/>
    </xf>
    <xf numFmtId="0" fontId="19" fillId="11" borderId="9" xfId="2" applyFont="1" applyFill="1" applyBorder="1" applyAlignment="1">
      <alignment horizontal="center" vertical="center" wrapText="1"/>
    </xf>
    <xf numFmtId="0" fontId="19" fillId="11" borderId="4" xfId="2" applyFont="1" applyFill="1" applyBorder="1" applyAlignment="1">
      <alignment horizontal="center" vertical="center" wrapText="1"/>
    </xf>
    <xf numFmtId="0" fontId="19" fillId="11" borderId="5" xfId="2" applyFont="1" applyFill="1" applyBorder="1" applyAlignment="1">
      <alignment horizontal="center" vertical="center" wrapText="1"/>
    </xf>
    <xf numFmtId="0" fontId="19" fillId="11" borderId="20" xfId="2" applyFont="1" applyFill="1" applyBorder="1" applyAlignment="1">
      <alignment horizontal="center" vertical="center" wrapText="1"/>
    </xf>
    <xf numFmtId="0" fontId="19" fillId="11" borderId="13" xfId="2" applyFont="1" applyFill="1" applyBorder="1" applyAlignment="1">
      <alignment horizontal="center" vertical="center" wrapText="1"/>
    </xf>
    <xf numFmtId="0" fontId="19" fillId="11" borderId="0" xfId="2" applyFont="1" applyFill="1" applyBorder="1" applyAlignment="1">
      <alignment horizontal="center" vertical="center" wrapText="1"/>
    </xf>
    <xf numFmtId="0" fontId="19" fillId="11" borderId="14" xfId="2" applyFont="1" applyFill="1" applyBorder="1" applyAlignment="1">
      <alignment horizontal="center" vertical="center" wrapText="1"/>
    </xf>
    <xf numFmtId="14" fontId="30" fillId="0" borderId="7" xfId="2" applyNumberFormat="1" applyFont="1" applyFill="1" applyBorder="1" applyAlignment="1">
      <alignment horizontal="left" vertical="center" shrinkToFit="1"/>
    </xf>
    <xf numFmtId="0" fontId="30" fillId="0" borderId="8" xfId="2" applyFont="1" applyFill="1" applyBorder="1" applyAlignment="1">
      <alignment horizontal="left" vertical="center" shrinkToFit="1"/>
    </xf>
    <xf numFmtId="0" fontId="30" fillId="0" borderId="9" xfId="2" applyFont="1" applyFill="1" applyBorder="1" applyAlignment="1">
      <alignment horizontal="left" vertical="center" shrinkToFit="1"/>
    </xf>
    <xf numFmtId="14" fontId="30" fillId="0" borderId="10" xfId="2" applyNumberFormat="1" applyFont="1" applyFill="1" applyBorder="1" applyAlignment="1">
      <alignment horizontal="left" vertical="center" shrinkToFit="1"/>
    </xf>
    <xf numFmtId="0" fontId="30" fillId="0" borderId="0" xfId="2" applyFont="1" applyFill="1" applyBorder="1" applyAlignment="1">
      <alignment horizontal="left" vertical="center" shrinkToFit="1"/>
    </xf>
    <xf numFmtId="0" fontId="30" fillId="0" borderId="14" xfId="2" applyFont="1" applyFill="1" applyBorder="1" applyAlignment="1">
      <alignment horizontal="left" vertical="center" shrinkToFit="1"/>
    </xf>
    <xf numFmtId="0" fontId="30" fillId="0" borderId="10" xfId="2" applyFont="1" applyFill="1" applyBorder="1" applyAlignment="1">
      <alignment horizontal="left" vertical="center" shrinkToFit="1"/>
    </xf>
    <xf numFmtId="0" fontId="19" fillId="11" borderId="7" xfId="2" applyFont="1" applyFill="1" applyBorder="1" applyAlignment="1">
      <alignment horizontal="center" vertical="center" shrinkToFit="1"/>
    </xf>
    <xf numFmtId="0" fontId="19" fillId="11" borderId="8" xfId="2" applyFont="1" applyFill="1" applyBorder="1" applyAlignment="1">
      <alignment horizontal="center" vertical="center" shrinkToFit="1"/>
    </xf>
    <xf numFmtId="0" fontId="19" fillId="11" borderId="9" xfId="2" applyFont="1" applyFill="1" applyBorder="1" applyAlignment="1">
      <alignment horizontal="center" vertical="center" shrinkToFit="1"/>
    </xf>
    <xf numFmtId="0" fontId="19" fillId="11" borderId="10" xfId="2" applyFont="1" applyFill="1" applyBorder="1" applyAlignment="1">
      <alignment horizontal="center" vertical="center" shrinkToFit="1"/>
    </xf>
    <xf numFmtId="0" fontId="19" fillId="11" borderId="0" xfId="2" applyFont="1" applyFill="1" applyBorder="1" applyAlignment="1">
      <alignment horizontal="center" vertical="center" shrinkToFit="1"/>
    </xf>
    <xf numFmtId="0" fontId="19" fillId="11" borderId="14" xfId="2" applyFont="1" applyFill="1" applyBorder="1" applyAlignment="1">
      <alignment horizontal="center" vertical="center" shrinkToFit="1"/>
    </xf>
    <xf numFmtId="0" fontId="19" fillId="11" borderId="15" xfId="2" applyFont="1" applyFill="1" applyBorder="1" applyAlignment="1">
      <alignment horizontal="center" vertical="center" shrinkToFit="1"/>
    </xf>
    <xf numFmtId="0" fontId="19" fillId="11" borderId="16" xfId="2" applyFont="1" applyFill="1" applyBorder="1" applyAlignment="1">
      <alignment horizontal="center" vertical="center" shrinkToFit="1"/>
    </xf>
    <xf numFmtId="0" fontId="19" fillId="11" borderId="17" xfId="2" applyFont="1" applyFill="1" applyBorder="1" applyAlignment="1">
      <alignment horizontal="center" vertical="center" shrinkToFit="1"/>
    </xf>
    <xf numFmtId="0" fontId="30" fillId="0" borderId="7" xfId="2" applyFont="1" applyFill="1" applyBorder="1" applyAlignment="1">
      <alignment vertical="center" shrinkToFit="1"/>
    </xf>
    <xf numFmtId="0" fontId="30" fillId="0" borderId="8" xfId="2" applyFont="1" applyFill="1" applyBorder="1" applyAlignment="1">
      <alignment vertical="center" shrinkToFit="1"/>
    </xf>
    <xf numFmtId="0" fontId="30" fillId="0" borderId="9" xfId="2" applyFont="1" applyFill="1" applyBorder="1" applyAlignment="1">
      <alignment vertical="center" shrinkToFit="1"/>
    </xf>
    <xf numFmtId="0" fontId="30" fillId="0" borderId="10" xfId="2" applyFont="1" applyFill="1" applyBorder="1" applyAlignment="1">
      <alignment vertical="center" shrinkToFit="1"/>
    </xf>
    <xf numFmtId="0" fontId="30" fillId="0" borderId="0" xfId="2" applyFont="1" applyFill="1" applyBorder="1" applyAlignment="1">
      <alignment vertical="center" shrinkToFit="1"/>
    </xf>
    <xf numFmtId="0" fontId="30" fillId="0" borderId="14" xfId="2" applyFont="1" applyFill="1" applyBorder="1" applyAlignment="1">
      <alignment vertical="center" shrinkToFit="1"/>
    </xf>
    <xf numFmtId="0" fontId="30" fillId="0" borderId="15" xfId="2" applyFont="1" applyFill="1" applyBorder="1" applyAlignment="1">
      <alignment vertical="center" shrinkToFit="1"/>
    </xf>
    <xf numFmtId="0" fontId="30" fillId="0" borderId="16" xfId="2" applyFont="1" applyFill="1" applyBorder="1" applyAlignment="1">
      <alignment vertical="center" shrinkToFit="1"/>
    </xf>
    <xf numFmtId="0" fontId="30" fillId="0" borderId="17" xfId="2" applyFont="1" applyFill="1" applyBorder="1" applyAlignment="1">
      <alignment vertical="center" shrinkToFit="1"/>
    </xf>
    <xf numFmtId="0" fontId="19" fillId="11" borderId="7" xfId="2" applyFont="1" applyFill="1" applyBorder="1" applyAlignment="1">
      <alignment horizontal="center" vertical="center"/>
    </xf>
    <xf numFmtId="0" fontId="19" fillId="11" borderId="9" xfId="2" applyFont="1" applyFill="1" applyBorder="1" applyAlignment="1">
      <alignment horizontal="center" vertical="center"/>
    </xf>
    <xf numFmtId="0" fontId="19" fillId="11" borderId="10" xfId="2" applyFont="1" applyFill="1" applyBorder="1" applyAlignment="1">
      <alignment horizontal="center" vertical="center"/>
    </xf>
    <xf numFmtId="0" fontId="19" fillId="11" borderId="14" xfId="2" applyFont="1" applyFill="1" applyBorder="1" applyAlignment="1">
      <alignment horizontal="center" vertical="center"/>
    </xf>
    <xf numFmtId="0" fontId="19" fillId="11" borderId="15" xfId="2" applyFont="1" applyFill="1" applyBorder="1" applyAlignment="1">
      <alignment horizontal="center" vertical="center"/>
    </xf>
    <xf numFmtId="0" fontId="19" fillId="11" borderId="17" xfId="2" applyFont="1" applyFill="1" applyBorder="1" applyAlignment="1">
      <alignment horizontal="center" vertical="center"/>
    </xf>
    <xf numFmtId="0" fontId="49" fillId="0" borderId="0" xfId="2" applyFont="1" applyFill="1" applyAlignment="1">
      <alignment horizontal="left" vertical="center" wrapText="1"/>
    </xf>
    <xf numFmtId="0" fontId="7" fillId="0" borderId="0" xfId="1" applyFont="1" applyFill="1" applyAlignment="1">
      <alignment horizontal="center" vertical="center"/>
    </xf>
    <xf numFmtId="0" fontId="45" fillId="0" borderId="11" xfId="1" applyFont="1" applyBorder="1" applyAlignment="1">
      <alignment horizontal="center" vertical="center"/>
    </xf>
    <xf numFmtId="0" fontId="45" fillId="0" borderId="12" xfId="1" applyFont="1" applyBorder="1" applyAlignment="1">
      <alignment horizontal="center" vertical="center"/>
    </xf>
    <xf numFmtId="0" fontId="9" fillId="0" borderId="15" xfId="1" applyFont="1" applyFill="1" applyBorder="1" applyAlignment="1">
      <alignment horizontal="left" vertical="center" shrinkToFit="1"/>
    </xf>
    <xf numFmtId="0" fontId="9" fillId="0" borderId="16" xfId="1" applyFont="1" applyFill="1" applyBorder="1" applyAlignment="1">
      <alignment horizontal="left" vertical="center" shrinkToFit="1"/>
    </xf>
    <xf numFmtId="0" fontId="9" fillId="0" borderId="17" xfId="1" applyFont="1" applyFill="1" applyBorder="1" applyAlignment="1">
      <alignment horizontal="left" vertical="center" shrinkToFit="1"/>
    </xf>
    <xf numFmtId="49" fontId="15" fillId="11" borderId="1" xfId="2" applyNumberFormat="1" applyFont="1" applyFill="1" applyBorder="1" applyAlignment="1">
      <alignment horizontal="center" vertical="center" wrapText="1"/>
    </xf>
    <xf numFmtId="49" fontId="15" fillId="11" borderId="2" xfId="2" applyNumberFormat="1" applyFont="1" applyFill="1" applyBorder="1" applyAlignment="1">
      <alignment horizontal="center" vertical="center" wrapText="1"/>
    </xf>
    <xf numFmtId="49" fontId="15" fillId="11" borderId="18" xfId="2" applyNumberFormat="1" applyFont="1" applyFill="1" applyBorder="1" applyAlignment="1">
      <alignment horizontal="center" vertical="center" wrapText="1"/>
    </xf>
    <xf numFmtId="49" fontId="15" fillId="11" borderId="13" xfId="2" applyNumberFormat="1" applyFont="1" applyFill="1" applyBorder="1" applyAlignment="1">
      <alignment horizontal="center" vertical="center" wrapText="1"/>
    </xf>
    <xf numFmtId="49" fontId="15" fillId="11" borderId="0" xfId="2" applyNumberFormat="1" applyFont="1" applyFill="1" applyBorder="1" applyAlignment="1">
      <alignment horizontal="center" vertical="center" wrapText="1"/>
    </xf>
    <xf numFmtId="49" fontId="15" fillId="11" borderId="14" xfId="2" applyNumberFormat="1" applyFont="1" applyFill="1" applyBorder="1" applyAlignment="1">
      <alignment horizontal="center" vertical="center" wrapText="1"/>
    </xf>
    <xf numFmtId="49" fontId="15" fillId="11" borderId="4" xfId="2" applyNumberFormat="1" applyFont="1" applyFill="1" applyBorder="1" applyAlignment="1">
      <alignment horizontal="center" vertical="center" wrapText="1"/>
    </xf>
    <xf numFmtId="49" fontId="15" fillId="11" borderId="5" xfId="2" applyNumberFormat="1" applyFont="1" applyFill="1" applyBorder="1" applyAlignment="1">
      <alignment horizontal="center" vertical="center" wrapText="1"/>
    </xf>
    <xf numFmtId="49" fontId="15" fillId="11" borderId="20" xfId="2" applyNumberFormat="1" applyFont="1" applyFill="1" applyBorder="1" applyAlignment="1">
      <alignment horizontal="center" vertical="center" wrapText="1"/>
    </xf>
    <xf numFmtId="0" fontId="7" fillId="0" borderId="1"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51" fillId="0" borderId="1" xfId="1" applyFont="1" applyFill="1" applyBorder="1" applyAlignment="1">
      <alignment horizontal="center" vertical="center"/>
    </xf>
    <xf numFmtId="0" fontId="51" fillId="0" borderId="2" xfId="1" applyFont="1" applyFill="1" applyBorder="1" applyAlignment="1">
      <alignment horizontal="center" vertical="center"/>
    </xf>
    <xf numFmtId="0" fontId="51" fillId="0" borderId="3" xfId="1" applyFont="1" applyFill="1" applyBorder="1" applyAlignment="1">
      <alignment horizontal="center" vertical="center"/>
    </xf>
    <xf numFmtId="0" fontId="51" fillId="0" borderId="4" xfId="1" applyFont="1" applyFill="1" applyBorder="1" applyAlignment="1">
      <alignment horizontal="center" vertical="center"/>
    </xf>
    <xf numFmtId="0" fontId="51" fillId="0" borderId="5" xfId="1" applyFont="1" applyFill="1" applyBorder="1" applyAlignment="1">
      <alignment horizontal="center" vertical="center"/>
    </xf>
    <xf numFmtId="0" fontId="51" fillId="0" borderId="6" xfId="1" applyFont="1" applyFill="1" applyBorder="1" applyAlignment="1">
      <alignment horizontal="center" vertical="center"/>
    </xf>
    <xf numFmtId="0" fontId="23" fillId="0" borderId="0" xfId="2" applyFont="1" applyFill="1" applyAlignment="1">
      <alignment horizontal="center" vertical="center" wrapText="1"/>
    </xf>
    <xf numFmtId="0" fontId="17" fillId="0" borderId="0" xfId="3" quotePrefix="1" applyFont="1" applyFill="1" applyAlignment="1">
      <alignment horizontal="left" vertical="center"/>
    </xf>
    <xf numFmtId="0" fontId="17" fillId="0" borderId="5" xfId="3" quotePrefix="1" applyFont="1" applyFill="1" applyBorder="1" applyAlignment="1">
      <alignment horizontal="left" vertical="center"/>
    </xf>
    <xf numFmtId="176" fontId="15" fillId="0" borderId="21" xfId="2" applyNumberFormat="1" applyFont="1" applyFill="1" applyBorder="1" applyAlignment="1">
      <alignment horizontal="center" vertical="center" shrinkToFit="1"/>
    </xf>
    <xf numFmtId="176" fontId="15" fillId="0" borderId="2" xfId="2" applyNumberFormat="1" applyFont="1" applyFill="1" applyBorder="1" applyAlignment="1">
      <alignment horizontal="center" vertical="center" shrinkToFit="1"/>
    </xf>
    <xf numFmtId="176" fontId="15" fillId="0" borderId="3" xfId="2" applyNumberFormat="1" applyFont="1" applyFill="1" applyBorder="1" applyAlignment="1">
      <alignment horizontal="center" vertical="center" shrinkToFit="1"/>
    </xf>
    <xf numFmtId="176" fontId="15" fillId="0" borderId="10" xfId="2" applyNumberFormat="1" applyFont="1" applyFill="1" applyBorder="1" applyAlignment="1">
      <alignment horizontal="center" vertical="center" shrinkToFit="1"/>
    </xf>
    <xf numFmtId="176" fontId="15" fillId="0" borderId="0" xfId="2" applyNumberFormat="1" applyFont="1" applyFill="1" applyBorder="1" applyAlignment="1">
      <alignment horizontal="center" vertical="center" shrinkToFit="1"/>
    </xf>
    <xf numFmtId="176" fontId="15" fillId="0" borderId="19" xfId="2" applyNumberFormat="1" applyFont="1" applyFill="1" applyBorder="1" applyAlignment="1">
      <alignment horizontal="center" vertical="center" shrinkToFit="1"/>
    </xf>
    <xf numFmtId="176" fontId="15" fillId="0" borderId="29" xfId="2" applyNumberFormat="1" applyFont="1" applyFill="1" applyBorder="1" applyAlignment="1">
      <alignment horizontal="center" vertical="center" shrinkToFit="1"/>
    </xf>
    <xf numFmtId="176" fontId="15" fillId="0" borderId="5" xfId="2" applyNumberFormat="1" applyFont="1" applyFill="1" applyBorder="1" applyAlignment="1">
      <alignment horizontal="center" vertical="center" shrinkToFit="1"/>
    </xf>
    <xf numFmtId="176" fontId="15" fillId="0" borderId="6" xfId="2" applyNumberFormat="1" applyFont="1" applyFill="1" applyBorder="1" applyAlignment="1">
      <alignment horizontal="center" vertical="center" shrinkToFit="1"/>
    </xf>
    <xf numFmtId="0" fontId="42" fillId="2" borderId="105" xfId="1" applyFont="1" applyFill="1" applyBorder="1" applyAlignment="1">
      <alignment horizontal="center" vertical="center"/>
    </xf>
    <xf numFmtId="0" fontId="42" fillId="2" borderId="106" xfId="1" applyFont="1" applyFill="1" applyBorder="1" applyAlignment="1">
      <alignment horizontal="center" vertical="center"/>
    </xf>
    <xf numFmtId="0" fontId="42" fillId="2" borderId="107" xfId="1" applyFont="1" applyFill="1" applyBorder="1" applyAlignment="1">
      <alignment horizontal="center" vertical="center"/>
    </xf>
    <xf numFmtId="0" fontId="42" fillId="2" borderId="0"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3" xfId="1" applyFont="1" applyBorder="1" applyAlignment="1">
      <alignment horizontal="center" vertical="center"/>
    </xf>
    <xf numFmtId="0" fontId="2" fillId="0" borderId="0" xfId="1" applyFont="1" applyBorder="1" applyAlignment="1">
      <alignment horizontal="center" vertical="center"/>
    </xf>
    <xf numFmtId="0" fontId="2" fillId="0" borderId="19"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9" fillId="11" borderId="1" xfId="2" applyFont="1" applyFill="1" applyBorder="1" applyAlignment="1">
      <alignment horizontal="center" vertical="center"/>
    </xf>
    <xf numFmtId="0" fontId="19" fillId="11" borderId="2" xfId="2" applyFont="1" applyFill="1" applyBorder="1" applyAlignment="1">
      <alignment horizontal="center" vertical="center"/>
    </xf>
    <xf numFmtId="0" fontId="19" fillId="11" borderId="13" xfId="2" applyFont="1" applyFill="1" applyBorder="1" applyAlignment="1">
      <alignment horizontal="center" vertical="center"/>
    </xf>
    <xf numFmtId="0" fontId="19" fillId="11" borderId="0" xfId="2" applyFont="1" applyFill="1" applyBorder="1" applyAlignment="1">
      <alignment horizontal="center" vertical="center"/>
    </xf>
    <xf numFmtId="0" fontId="19" fillId="11" borderId="22" xfId="2" applyFont="1" applyFill="1" applyBorder="1" applyAlignment="1">
      <alignment horizontal="center" vertical="center"/>
    </xf>
    <xf numFmtId="0" fontId="19" fillId="11" borderId="16" xfId="2" applyFont="1" applyFill="1" applyBorder="1" applyAlignment="1">
      <alignment horizontal="center" vertical="center"/>
    </xf>
    <xf numFmtId="0" fontId="30" fillId="0" borderId="21" xfId="2" applyFont="1" applyFill="1" applyBorder="1" applyAlignment="1">
      <alignment horizontal="left" vertical="center" shrinkToFit="1"/>
    </xf>
    <xf numFmtId="0" fontId="30" fillId="0" borderId="2" xfId="2" applyFont="1" applyFill="1" applyBorder="1" applyAlignment="1">
      <alignment horizontal="left" vertical="center" shrinkToFit="1"/>
    </xf>
    <xf numFmtId="0" fontId="30" fillId="0" borderId="18" xfId="2" applyFont="1" applyFill="1" applyBorder="1" applyAlignment="1">
      <alignment horizontal="left" vertical="center" shrinkToFit="1"/>
    </xf>
    <xf numFmtId="0" fontId="30" fillId="0" borderId="15" xfId="2" applyFont="1" applyFill="1" applyBorder="1" applyAlignment="1">
      <alignment horizontal="left" vertical="center" shrinkToFit="1"/>
    </xf>
    <xf numFmtId="0" fontId="30" fillId="0" borderId="16" xfId="2" applyFont="1" applyFill="1" applyBorder="1" applyAlignment="1">
      <alignment horizontal="left" vertical="center" shrinkToFit="1"/>
    </xf>
    <xf numFmtId="0" fontId="30" fillId="0" borderId="17" xfId="2" applyFont="1" applyFill="1" applyBorder="1" applyAlignment="1">
      <alignment horizontal="left" vertical="center" shrinkToFit="1"/>
    </xf>
    <xf numFmtId="0" fontId="19" fillId="11" borderId="21" xfId="2" applyFont="1" applyFill="1" applyBorder="1" applyAlignment="1">
      <alignment horizontal="center" vertical="center" shrinkToFit="1"/>
    </xf>
    <xf numFmtId="0" fontId="19" fillId="11" borderId="2" xfId="2" applyFont="1" applyFill="1" applyBorder="1" applyAlignment="1">
      <alignment horizontal="center" vertical="center" shrinkToFit="1"/>
    </xf>
    <xf numFmtId="0" fontId="19" fillId="11" borderId="18" xfId="2" applyFont="1" applyFill="1" applyBorder="1" applyAlignment="1">
      <alignment horizontal="center" vertical="center" shrinkToFit="1"/>
    </xf>
    <xf numFmtId="49" fontId="20" fillId="11" borderId="21" xfId="2" applyNumberFormat="1" applyFont="1" applyFill="1" applyBorder="1" applyAlignment="1">
      <alignment horizontal="center" vertical="center" wrapText="1" shrinkToFit="1"/>
    </xf>
    <xf numFmtId="49" fontId="20" fillId="11" borderId="18" xfId="2" applyNumberFormat="1" applyFont="1" applyFill="1" applyBorder="1" applyAlignment="1">
      <alignment horizontal="center" vertical="center" wrapText="1" shrinkToFit="1"/>
    </xf>
    <xf numFmtId="49" fontId="20" fillId="11" borderId="10" xfId="2" applyNumberFormat="1" applyFont="1" applyFill="1" applyBorder="1" applyAlignment="1">
      <alignment horizontal="center" vertical="center" wrapText="1" shrinkToFit="1"/>
    </xf>
    <xf numFmtId="49" fontId="20" fillId="11" borderId="14" xfId="2" applyNumberFormat="1" applyFont="1" applyFill="1" applyBorder="1" applyAlignment="1">
      <alignment horizontal="center" vertical="center" wrapText="1" shrinkToFit="1"/>
    </xf>
    <xf numFmtId="49" fontId="20" fillId="11" borderId="15" xfId="2" applyNumberFormat="1" applyFont="1" applyFill="1" applyBorder="1" applyAlignment="1">
      <alignment horizontal="center" vertical="center" wrapText="1" shrinkToFit="1"/>
    </xf>
    <xf numFmtId="49" fontId="20" fillId="11" borderId="17" xfId="2" applyNumberFormat="1" applyFont="1" applyFill="1" applyBorder="1" applyAlignment="1">
      <alignment horizontal="center" vertical="center" wrapText="1" shrinkToFit="1"/>
    </xf>
    <xf numFmtId="177" fontId="30" fillId="0" borderId="21" xfId="2" applyNumberFormat="1" applyFont="1" applyFill="1" applyBorder="1" applyAlignment="1">
      <alignment horizontal="left" vertical="center" shrinkToFit="1"/>
    </xf>
    <xf numFmtId="177" fontId="30" fillId="0" borderId="2" xfId="2" applyNumberFormat="1" applyFont="1" applyFill="1" applyBorder="1" applyAlignment="1">
      <alignment horizontal="left" vertical="center" shrinkToFit="1"/>
    </xf>
    <xf numFmtId="177" fontId="30" fillId="0" borderId="3" xfId="2" applyNumberFormat="1" applyFont="1" applyFill="1" applyBorder="1" applyAlignment="1">
      <alignment horizontal="left" vertical="center" shrinkToFit="1"/>
    </xf>
    <xf numFmtId="177" fontId="30" fillId="0" borderId="10" xfId="2" applyNumberFormat="1" applyFont="1" applyFill="1" applyBorder="1" applyAlignment="1">
      <alignment horizontal="left" vertical="center" shrinkToFit="1"/>
    </xf>
    <xf numFmtId="177" fontId="30" fillId="0" borderId="0" xfId="2" applyNumberFormat="1" applyFont="1" applyFill="1" applyBorder="1" applyAlignment="1">
      <alignment horizontal="left" vertical="center" shrinkToFit="1"/>
    </xf>
    <xf numFmtId="177" fontId="30" fillId="0" borderId="19" xfId="2" applyNumberFormat="1" applyFont="1" applyFill="1" applyBorder="1" applyAlignment="1">
      <alignment horizontal="left" vertical="center" shrinkToFit="1"/>
    </xf>
    <xf numFmtId="177" fontId="30" fillId="0" borderId="15" xfId="2" applyNumberFormat="1" applyFont="1" applyFill="1" applyBorder="1" applyAlignment="1">
      <alignment horizontal="left" vertical="center" shrinkToFit="1"/>
    </xf>
    <xf numFmtId="177" fontId="30" fillId="0" borderId="16" xfId="2" applyNumberFormat="1" applyFont="1" applyFill="1" applyBorder="1" applyAlignment="1">
      <alignment horizontal="left" vertical="center" shrinkToFit="1"/>
    </xf>
    <xf numFmtId="177" fontId="30" fillId="0" borderId="23" xfId="2" applyNumberFormat="1" applyFont="1" applyFill="1" applyBorder="1" applyAlignment="1">
      <alignment horizontal="left" vertical="center" shrinkToFit="1"/>
    </xf>
    <xf numFmtId="0" fontId="19" fillId="11" borderId="29" xfId="2" applyFont="1" applyFill="1" applyBorder="1" applyAlignment="1">
      <alignment horizontal="center" vertical="center" shrinkToFit="1"/>
    </xf>
    <xf numFmtId="0" fontId="19" fillId="11" borderId="5" xfId="2" applyFont="1" applyFill="1" applyBorder="1" applyAlignment="1">
      <alignment horizontal="center" vertical="center" shrinkToFit="1"/>
    </xf>
    <xf numFmtId="0" fontId="19" fillId="11" borderId="20" xfId="2" applyFont="1" applyFill="1" applyBorder="1" applyAlignment="1">
      <alignment horizontal="center" vertical="center" shrinkToFit="1"/>
    </xf>
    <xf numFmtId="0" fontId="21" fillId="0" borderId="7" xfId="2" applyFont="1" applyFill="1" applyBorder="1" applyAlignment="1">
      <alignment horizontal="center" vertical="center" shrinkToFit="1"/>
    </xf>
    <xf numFmtId="0" fontId="21" fillId="0" borderId="8" xfId="2" applyFont="1" applyFill="1" applyBorder="1" applyAlignment="1">
      <alignment horizontal="center" vertical="center" shrinkToFit="1"/>
    </xf>
    <xf numFmtId="0" fontId="21" fillId="0" borderId="25" xfId="2" applyFont="1" applyFill="1" applyBorder="1" applyAlignment="1">
      <alignment horizontal="center" vertical="center" shrinkToFit="1"/>
    </xf>
    <xf numFmtId="0" fontId="26" fillId="0" borderId="15" xfId="2" applyFont="1" applyFill="1" applyBorder="1" applyAlignment="1">
      <alignment horizontal="left" vertical="center" shrinkToFit="1"/>
    </xf>
    <xf numFmtId="0" fontId="26" fillId="0" borderId="16" xfId="2" applyFont="1" applyFill="1" applyBorder="1" applyAlignment="1">
      <alignment horizontal="left" vertical="center" shrinkToFit="1"/>
    </xf>
    <xf numFmtId="0" fontId="26" fillId="0" borderId="23" xfId="2" applyFont="1" applyFill="1" applyBorder="1" applyAlignment="1">
      <alignment horizontal="left"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0" fontId="2" fillId="0" borderId="105" xfId="1" applyFont="1" applyBorder="1" applyAlignment="1">
      <alignment horizontal="center" vertical="center"/>
    </xf>
    <xf numFmtId="0" fontId="2" fillId="0" borderId="106" xfId="1" applyFont="1" applyBorder="1" applyAlignment="1">
      <alignment horizontal="center" vertical="center"/>
    </xf>
    <xf numFmtId="0" fontId="2" fillId="0" borderId="107" xfId="1" applyFont="1" applyBorder="1" applyAlignment="1">
      <alignment horizontal="center" vertical="center"/>
    </xf>
    <xf numFmtId="0" fontId="2" fillId="0" borderId="19" xfId="1" applyFont="1" applyBorder="1" applyAlignment="1">
      <alignment horizontal="center" vertical="center" wrapText="1"/>
    </xf>
    <xf numFmtId="49" fontId="23" fillId="0" borderId="41"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xf>
    <xf numFmtId="49" fontId="23" fillId="0" borderId="81" xfId="2" applyNumberFormat="1" applyFont="1" applyFill="1" applyBorder="1" applyAlignment="1">
      <alignment horizontal="center" vertical="center"/>
    </xf>
    <xf numFmtId="49" fontId="23" fillId="0" borderId="34" xfId="2" applyNumberFormat="1" applyFont="1" applyFill="1" applyBorder="1" applyAlignment="1">
      <alignment horizontal="center" vertical="center"/>
    </xf>
    <xf numFmtId="49" fontId="23" fillId="0" borderId="14" xfId="2" applyNumberFormat="1" applyFont="1" applyFill="1" applyBorder="1" applyAlignment="1">
      <alignment horizontal="center" vertical="center"/>
    </xf>
    <xf numFmtId="49" fontId="23" fillId="0" borderId="36" xfId="2" applyNumberFormat="1" applyFont="1" applyFill="1" applyBorder="1" applyAlignment="1">
      <alignment horizontal="center" vertical="center"/>
    </xf>
    <xf numFmtId="49" fontId="23" fillId="0" borderId="82" xfId="2"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0" fontId="15" fillId="0" borderId="35" xfId="2" applyFont="1" applyBorder="1" applyAlignment="1">
      <alignment horizontal="center" vertical="center" wrapText="1"/>
    </xf>
    <xf numFmtId="0" fontId="15" fillId="0" borderId="75" xfId="2" applyFont="1" applyBorder="1" applyAlignment="1">
      <alignment horizontal="center" vertical="center"/>
    </xf>
    <xf numFmtId="0" fontId="15" fillId="0" borderId="76" xfId="2" applyFont="1" applyBorder="1" applyAlignment="1">
      <alignment horizontal="center" vertical="center"/>
    </xf>
    <xf numFmtId="0" fontId="15" fillId="0" borderId="77" xfId="2" applyFont="1" applyBorder="1" applyAlignment="1">
      <alignment horizontal="center" vertical="center"/>
    </xf>
    <xf numFmtId="0" fontId="15" fillId="0" borderId="75" xfId="2" applyNumberFormat="1" applyFont="1" applyBorder="1" applyAlignment="1">
      <alignment horizontal="center" vertical="center"/>
    </xf>
    <xf numFmtId="0" fontId="15" fillId="0" borderId="76" xfId="2" applyNumberFormat="1" applyFont="1" applyBorder="1" applyAlignment="1">
      <alignment horizontal="center" vertical="center"/>
    </xf>
    <xf numFmtId="0" fontId="15" fillId="0" borderId="78" xfId="2" applyNumberFormat="1" applyFont="1" applyBorder="1" applyAlignment="1">
      <alignment horizontal="center" vertical="center"/>
    </xf>
    <xf numFmtId="0" fontId="15" fillId="0" borderId="77" xfId="2" applyNumberFormat="1" applyFont="1" applyBorder="1" applyAlignment="1">
      <alignment horizontal="center" vertical="center"/>
    </xf>
    <xf numFmtId="0" fontId="4" fillId="0" borderId="7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2" fillId="0" borderId="0" xfId="1" applyFont="1" applyAlignment="1">
      <alignment horizontal="center" vertical="center"/>
    </xf>
    <xf numFmtId="0" fontId="23" fillId="0" borderId="0" xfId="2" applyFont="1" applyFill="1" applyBorder="1" applyAlignment="1">
      <alignment horizontal="right" vertical="center" shrinkToFit="1"/>
    </xf>
    <xf numFmtId="0" fontId="23" fillId="0" borderId="7"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6" xfId="2" applyFont="1" applyFill="1" applyBorder="1" applyAlignment="1">
      <alignment horizontal="left" vertical="center" wrapText="1"/>
    </xf>
    <xf numFmtId="0" fontId="23" fillId="0" borderId="17" xfId="2" applyFont="1" applyFill="1" applyBorder="1" applyAlignment="1">
      <alignment horizontal="left" vertical="center" wrapText="1"/>
    </xf>
    <xf numFmtId="14" fontId="34" fillId="4" borderId="60" xfId="2" applyNumberFormat="1" applyFont="1" applyFill="1" applyBorder="1" applyAlignment="1">
      <alignment horizontal="center" vertical="center" wrapText="1"/>
    </xf>
    <xf numFmtId="14" fontId="34" fillId="4" borderId="61" xfId="2" applyNumberFormat="1" applyFont="1" applyFill="1" applyBorder="1" applyAlignment="1">
      <alignment horizontal="center" vertical="center" wrapText="1"/>
    </xf>
    <xf numFmtId="14" fontId="34" fillId="4" borderId="0" xfId="2" applyNumberFormat="1" applyFont="1" applyFill="1" applyBorder="1" applyAlignment="1">
      <alignment horizontal="center" vertical="center" wrapText="1"/>
    </xf>
    <xf numFmtId="14" fontId="34" fillId="4" borderId="63" xfId="2" applyNumberFormat="1" applyFont="1" applyFill="1" applyBorder="1" applyAlignment="1">
      <alignment horizontal="center" vertical="center" wrapText="1"/>
    </xf>
    <xf numFmtId="14" fontId="34" fillId="4" borderId="65" xfId="2" applyNumberFormat="1" applyFont="1" applyFill="1" applyBorder="1" applyAlignment="1">
      <alignment horizontal="center" vertical="center" wrapText="1"/>
    </xf>
    <xf numFmtId="14" fontId="34" fillId="4" borderId="66" xfId="2" applyNumberFormat="1" applyFont="1" applyFill="1" applyBorder="1" applyAlignment="1">
      <alignment horizontal="center" vertical="center" wrapText="1"/>
    </xf>
    <xf numFmtId="0" fontId="48" fillId="0" borderId="0" xfId="3" quotePrefix="1" applyFont="1" applyFill="1" applyBorder="1" applyAlignment="1">
      <alignment horizontal="left" vertical="center"/>
    </xf>
    <xf numFmtId="0" fontId="5" fillId="0" borderId="1" xfId="2" applyNumberFormat="1" applyFont="1" applyFill="1" applyBorder="1" applyAlignment="1">
      <alignment horizontal="center" vertical="center"/>
    </xf>
    <xf numFmtId="0" fontId="5" fillId="0" borderId="3" xfId="2" applyNumberFormat="1" applyFont="1" applyFill="1" applyBorder="1" applyAlignment="1">
      <alignment horizontal="center" vertical="center"/>
    </xf>
    <xf numFmtId="0" fontId="5" fillId="0" borderId="4" xfId="2" applyNumberFormat="1" applyFont="1" applyFill="1" applyBorder="1" applyAlignment="1">
      <alignment horizontal="center" vertical="center"/>
    </xf>
    <xf numFmtId="0" fontId="5" fillId="0" borderId="6" xfId="2" applyNumberFormat="1" applyFont="1" applyFill="1" applyBorder="1" applyAlignment="1">
      <alignment horizontal="center" vertical="center"/>
    </xf>
    <xf numFmtId="0" fontId="23" fillId="0" borderId="13" xfId="3" applyNumberFormat="1" applyFont="1" applyFill="1" applyBorder="1" applyAlignment="1">
      <alignment horizontal="left" vertical="center" wrapText="1"/>
    </xf>
    <xf numFmtId="0" fontId="23" fillId="0" borderId="0" xfId="3" applyNumberFormat="1" applyFont="1" applyFill="1" applyBorder="1" applyAlignment="1">
      <alignment horizontal="left" vertical="center"/>
    </xf>
    <xf numFmtId="0" fontId="23" fillId="0" borderId="74" xfId="3" applyNumberFormat="1" applyFont="1" applyFill="1" applyBorder="1" applyAlignment="1">
      <alignment horizontal="left" vertical="center"/>
    </xf>
    <xf numFmtId="0" fontId="23" fillId="0" borderId="13" xfId="3" applyNumberFormat="1" applyFont="1" applyFill="1" applyBorder="1" applyAlignment="1">
      <alignment horizontal="left" vertical="center"/>
    </xf>
    <xf numFmtId="49" fontId="22" fillId="0" borderId="2" xfId="2" applyNumberFormat="1" applyFont="1" applyFill="1" applyBorder="1" applyAlignment="1">
      <alignment horizontal="left" vertical="top" wrapText="1"/>
    </xf>
    <xf numFmtId="49" fontId="22" fillId="0" borderId="0" xfId="2" applyNumberFormat="1" applyFont="1" applyFill="1" applyBorder="1" applyAlignment="1">
      <alignment horizontal="left" vertical="top" wrapText="1"/>
    </xf>
    <xf numFmtId="49" fontId="22" fillId="0" borderId="65" xfId="2" applyNumberFormat="1" applyFont="1" applyFill="1" applyBorder="1" applyAlignment="1">
      <alignment horizontal="left" vertical="top" wrapText="1"/>
    </xf>
    <xf numFmtId="0" fontId="2" fillId="0" borderId="1" xfId="1" applyNumberFormat="1" applyFont="1" applyBorder="1" applyAlignment="1">
      <alignment horizontal="center" vertical="center"/>
    </xf>
    <xf numFmtId="0" fontId="2" fillId="0" borderId="2" xfId="1" applyNumberFormat="1" applyFont="1" applyBorder="1" applyAlignment="1">
      <alignment horizontal="center" vertical="center"/>
    </xf>
    <xf numFmtId="0" fontId="2" fillId="0" borderId="3" xfId="1" applyNumberFormat="1" applyFont="1" applyBorder="1" applyAlignment="1">
      <alignment horizontal="center" vertical="center"/>
    </xf>
    <xf numFmtId="0" fontId="2" fillId="0" borderId="13" xfId="1" applyNumberFormat="1" applyFont="1" applyBorder="1" applyAlignment="1">
      <alignment horizontal="center" vertical="center"/>
    </xf>
    <xf numFmtId="0" fontId="2" fillId="0" borderId="0" xfId="1" applyNumberFormat="1" applyFont="1" applyBorder="1" applyAlignment="1">
      <alignment horizontal="center" vertical="center"/>
    </xf>
    <xf numFmtId="0" fontId="2" fillId="0" borderId="19" xfId="1" applyNumberFormat="1" applyFont="1" applyBorder="1" applyAlignment="1">
      <alignment horizontal="center" vertical="center"/>
    </xf>
    <xf numFmtId="0" fontId="2" fillId="0" borderId="4" xfId="1" applyNumberFormat="1" applyFont="1" applyBorder="1" applyAlignment="1">
      <alignment horizontal="center" vertical="center"/>
    </xf>
    <xf numFmtId="0" fontId="2" fillId="0" borderId="5" xfId="1" applyNumberFormat="1" applyFont="1" applyBorder="1" applyAlignment="1">
      <alignment horizontal="center" vertical="center"/>
    </xf>
    <xf numFmtId="0" fontId="2" fillId="0" borderId="6" xfId="1" applyNumberFormat="1" applyFont="1" applyBorder="1" applyAlignment="1">
      <alignment horizontal="center" vertical="center"/>
    </xf>
    <xf numFmtId="14" fontId="2" fillId="0" borderId="1" xfId="1" applyNumberFormat="1" applyFont="1" applyBorder="1" applyAlignment="1">
      <alignment horizontal="center" vertical="center"/>
    </xf>
    <xf numFmtId="0" fontId="2" fillId="0" borderId="0" xfId="1" applyFont="1" applyBorder="1" applyAlignment="1">
      <alignment horizontal="left" wrapText="1"/>
    </xf>
    <xf numFmtId="0" fontId="4" fillId="0" borderId="0" xfId="2" applyFont="1" applyBorder="1" applyAlignment="1">
      <alignment horizontal="left" wrapText="1"/>
    </xf>
    <xf numFmtId="14" fontId="34" fillId="4" borderId="59" xfId="2" applyNumberFormat="1" applyFont="1" applyFill="1" applyBorder="1" applyAlignment="1">
      <alignment horizontal="center" vertical="center"/>
    </xf>
    <xf numFmtId="14" fontId="34" fillId="4" borderId="60" xfId="2" applyNumberFormat="1" applyFont="1" applyFill="1" applyBorder="1" applyAlignment="1">
      <alignment horizontal="center" vertical="center"/>
    </xf>
    <xf numFmtId="14" fontId="34" fillId="4" borderId="62" xfId="2" applyNumberFormat="1" applyFont="1" applyFill="1" applyBorder="1" applyAlignment="1">
      <alignment horizontal="center" vertical="center"/>
    </xf>
    <xf numFmtId="14" fontId="34" fillId="4" borderId="0" xfId="2" applyNumberFormat="1" applyFont="1" applyFill="1" applyBorder="1" applyAlignment="1">
      <alignment horizontal="center" vertical="center"/>
    </xf>
    <xf numFmtId="14" fontId="34" fillId="4" borderId="64" xfId="2" applyNumberFormat="1" applyFont="1" applyFill="1" applyBorder="1" applyAlignment="1">
      <alignment horizontal="center" vertical="center"/>
    </xf>
    <xf numFmtId="14" fontId="34" fillId="4" borderId="65" xfId="2" applyNumberFormat="1" applyFont="1" applyFill="1" applyBorder="1" applyAlignment="1">
      <alignment horizontal="center" vertical="center"/>
    </xf>
    <xf numFmtId="178" fontId="26" fillId="4" borderId="60" xfId="2" applyNumberFormat="1" applyFont="1" applyFill="1" applyBorder="1" applyAlignment="1">
      <alignment horizontal="center" vertical="center" wrapText="1"/>
    </xf>
    <xf numFmtId="178" fontId="26" fillId="4" borderId="0" xfId="2" applyNumberFormat="1" applyFont="1" applyFill="1" applyBorder="1" applyAlignment="1">
      <alignment horizontal="center" vertical="center" wrapText="1"/>
    </xf>
    <xf numFmtId="178" fontId="26" fillId="4" borderId="65" xfId="2" applyNumberFormat="1" applyFont="1" applyFill="1" applyBorder="1" applyAlignment="1">
      <alignment horizontal="center" vertical="center" wrapText="1"/>
    </xf>
    <xf numFmtId="0" fontId="2" fillId="0" borderId="35" xfId="1" applyFont="1" applyBorder="1" applyAlignment="1">
      <alignment horizontal="center" vertical="center"/>
    </xf>
    <xf numFmtId="0" fontId="23" fillId="0" borderId="48" xfId="3" applyFont="1" applyFill="1" applyBorder="1" applyAlignment="1">
      <alignment horizontal="center" vertical="center" shrinkToFit="1"/>
    </xf>
    <xf numFmtId="0" fontId="23" fillId="0" borderId="83" xfId="3" applyFont="1" applyFill="1" applyBorder="1" applyAlignment="1">
      <alignment horizontal="center" vertical="center"/>
    </xf>
    <xf numFmtId="0" fontId="23" fillId="0" borderId="83" xfId="3" applyFont="1" applyFill="1" applyBorder="1" applyAlignment="1">
      <alignment horizontal="center" vertical="center" shrinkToFit="1"/>
    </xf>
    <xf numFmtId="49" fontId="2" fillId="0" borderId="0" xfId="1" applyNumberFormat="1" applyFont="1" applyFill="1" applyAlignment="1">
      <alignment horizontal="center" vertical="center"/>
    </xf>
    <xf numFmtId="0" fontId="2" fillId="0" borderId="37" xfId="1" applyFont="1" applyBorder="1" applyAlignment="1">
      <alignment horizontal="center" vertical="center"/>
    </xf>
    <xf numFmtId="0" fontId="2" fillId="0" borderId="46" xfId="1" applyFont="1" applyBorder="1" applyAlignment="1">
      <alignment horizontal="center" vertical="center"/>
    </xf>
    <xf numFmtId="0" fontId="2" fillId="0" borderId="112" xfId="1" applyFont="1" applyBorder="1" applyAlignment="1">
      <alignment horizontal="center" vertical="center"/>
    </xf>
    <xf numFmtId="0" fontId="2" fillId="0" borderId="113" xfId="1" applyFont="1" applyBorder="1" applyAlignment="1">
      <alignment horizontal="center" vertical="center"/>
    </xf>
    <xf numFmtId="0" fontId="2" fillId="0" borderId="114" xfId="1" applyFont="1" applyBorder="1" applyAlignment="1">
      <alignment horizontal="center" vertical="center"/>
    </xf>
    <xf numFmtId="0" fontId="2" fillId="0" borderId="35" xfId="1" applyFont="1" applyBorder="1" applyAlignment="1">
      <alignment horizontal="center" vertical="center" wrapText="1"/>
    </xf>
    <xf numFmtId="0" fontId="2" fillId="0" borderId="11" xfId="1" applyFont="1" applyBorder="1" applyAlignment="1">
      <alignment horizontal="center" vertical="center"/>
    </xf>
    <xf numFmtId="0" fontId="2" fillId="0" borderId="86" xfId="1" applyFont="1" applyBorder="1" applyAlignment="1">
      <alignment horizontal="center" vertical="center"/>
    </xf>
    <xf numFmtId="0" fontId="2" fillId="0" borderId="12" xfId="1" applyFont="1" applyBorder="1" applyAlignment="1">
      <alignment horizontal="center" vertical="center"/>
    </xf>
  </cellXfs>
  <cellStyles count="4">
    <cellStyle name="標準" xfId="0" builtinId="0"/>
    <cellStyle name="標準 2" xfId="2"/>
    <cellStyle name="標準 3 3" xfId="1"/>
    <cellStyle name="標準 3 5" xfId="3"/>
  </cellStyles>
  <dxfs count="86">
    <dxf>
      <fill>
        <patternFill>
          <bgColor rgb="FFFFFFCC"/>
        </patternFill>
      </fill>
    </dxf>
    <dxf>
      <font>
        <color theme="0"/>
      </font>
    </dxf>
    <dxf>
      <font>
        <color theme="0"/>
      </font>
    </dxf>
    <dxf>
      <font>
        <color theme="1"/>
      </font>
      <fill>
        <patternFill>
          <bgColor rgb="FFFFC000"/>
        </patternFill>
      </fill>
    </dxf>
    <dxf>
      <font>
        <color theme="0"/>
      </font>
      <fill>
        <patternFill>
          <bgColor rgb="FF00B0F0"/>
        </patternFill>
      </fill>
    </dxf>
    <dxf>
      <font>
        <color theme="0"/>
      </font>
      <fill>
        <patternFill>
          <bgColor theme="0"/>
        </patternFill>
      </fill>
      <border>
        <left/>
        <right/>
        <bottom/>
        <vertical/>
        <horizontal/>
      </border>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border>
        <left/>
        <right/>
        <top/>
        <bottom/>
        <vertical/>
        <horizontal/>
      </border>
    </dxf>
    <dxf>
      <font>
        <color theme="0"/>
      </font>
      <border>
        <left/>
        <right/>
        <top/>
        <bottom/>
        <vertical/>
        <horizontal/>
      </border>
    </dxf>
    <dxf>
      <font>
        <color theme="0"/>
      </font>
      <border>
        <left/>
        <right/>
        <top/>
        <bottom/>
        <vertical/>
        <horizontal/>
      </border>
    </dxf>
    <dxf>
      <border>
        <left/>
        <right/>
        <top/>
        <bottom/>
        <vertical/>
        <horizontal/>
      </border>
    </dxf>
    <dxf>
      <font>
        <color theme="0"/>
      </font>
      <border>
        <top/>
        <vertical/>
        <horizontal/>
      </border>
    </dxf>
    <dxf>
      <font>
        <color theme="0"/>
      </font>
      <border>
        <top/>
        <vertical/>
        <horizontal/>
      </border>
    </dxf>
    <dxf>
      <font>
        <color theme="0"/>
      </font>
      <fill>
        <patternFill>
          <bgColor theme="0"/>
        </patternFill>
      </fill>
      <border>
        <left/>
        <right/>
        <top/>
        <bottom/>
        <vertical/>
        <horizontal/>
      </border>
    </dxf>
    <dxf>
      <font>
        <color theme="0"/>
      </font>
      <border>
        <top/>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left/>
        <right/>
        <top/>
        <bottom/>
        <vertical/>
        <horizontal/>
      </border>
    </dxf>
    <dxf>
      <font>
        <color rgb="FFFFFFCC"/>
      </font>
    </dxf>
    <dxf>
      <border>
        <left/>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top/>
        <bottom/>
        <vertical/>
        <horizontal/>
      </border>
    </dxf>
    <dxf>
      <font>
        <color theme="0"/>
      </font>
      <fill>
        <patternFill>
          <bgColor theme="0"/>
        </patternFill>
      </fill>
      <border>
        <top/>
        <bottom/>
        <vertical/>
        <horizontal/>
      </border>
    </dxf>
    <dxf>
      <font>
        <color theme="0"/>
      </font>
      <fill>
        <patternFill>
          <bgColor theme="0"/>
        </patternFill>
      </fill>
      <border>
        <left/>
        <right/>
        <top/>
        <bottom/>
        <vertical/>
        <horizontal/>
      </border>
    </dxf>
    <dxf>
      <font>
        <color theme="0"/>
      </font>
      <fill>
        <patternFill>
          <bgColor theme="0"/>
        </patternFill>
      </fill>
      <border>
        <right/>
        <vertical/>
        <horizontal/>
      </border>
    </dxf>
    <dxf>
      <font>
        <color theme="0"/>
      </font>
      <fill>
        <patternFill>
          <bgColor theme="0"/>
        </patternFill>
      </fill>
      <border>
        <left/>
        <right/>
        <top/>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top/>
        <vertical/>
        <horizontal/>
      </border>
    </dxf>
    <dxf>
      <font>
        <color theme="0"/>
      </font>
      <fill>
        <patternFill>
          <bgColor theme="0"/>
        </patternFill>
      </fill>
      <border>
        <left/>
        <right/>
        <bottom/>
        <vertical/>
        <horizontal/>
      </border>
    </dxf>
    <dxf>
      <border>
        <top/>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FFCCCC"/>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165316</xdr:colOff>
      <xdr:row>120</xdr:row>
      <xdr:rowOff>70538</xdr:rowOff>
    </xdr:from>
    <xdr:to>
      <xdr:col>53</xdr:col>
      <xdr:colOff>14968</xdr:colOff>
      <xdr:row>123</xdr:row>
      <xdr:rowOff>86590</xdr:rowOff>
    </xdr:to>
    <xdr:sp macro="" textlink="">
      <xdr:nvSpPr>
        <xdr:cNvPr id="2" name="AutoShape 3"/>
        <xdr:cNvSpPr>
          <a:spLocks noChangeArrowheads="1"/>
        </xdr:cNvSpPr>
      </xdr:nvSpPr>
      <xdr:spPr bwMode="auto">
        <a:xfrm>
          <a:off x="165316" y="17665811"/>
          <a:ext cx="11781879" cy="483643"/>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17319</xdr:colOff>
      <xdr:row>67</xdr:row>
      <xdr:rowOff>17319</xdr:rowOff>
    </xdr:from>
    <xdr:to>
      <xdr:col>25</xdr:col>
      <xdr:colOff>160689</xdr:colOff>
      <xdr:row>69</xdr:row>
      <xdr:rowOff>99610</xdr:rowOff>
    </xdr:to>
    <xdr:grpSp>
      <xdr:nvGrpSpPr>
        <xdr:cNvPr id="3" name="グループ化 2">
          <a:extLst>
            <a:ext uri="{FF2B5EF4-FFF2-40B4-BE49-F238E27FC236}">
              <a16:creationId xmlns:a16="http://schemas.microsoft.com/office/drawing/2014/main" id="{89AF6601-6F3A-4AD7-AD29-E77A1FFF98B4}"/>
            </a:ext>
          </a:extLst>
        </xdr:cNvPr>
        <xdr:cNvGrpSpPr/>
      </xdr:nvGrpSpPr>
      <xdr:grpSpPr>
        <a:xfrm>
          <a:off x="5242462" y="9787248"/>
          <a:ext cx="361084" cy="300005"/>
          <a:chOff x="9428971" y="3006196"/>
          <a:chExt cx="255384" cy="228769"/>
        </a:xfrm>
      </xdr:grpSpPr>
      <xdr:sp macro="" textlink="">
        <xdr:nvSpPr>
          <xdr:cNvPr id="4" name="正方形/長方形 3">
            <a:extLst>
              <a:ext uri="{FF2B5EF4-FFF2-40B4-BE49-F238E27FC236}">
                <a16:creationId xmlns:a16="http://schemas.microsoft.com/office/drawing/2014/main" id="{A85709C4-631E-87D3-E9CC-81A404C19976}"/>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4A924A94-3605-CA23-6DFA-6E856FF9DD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BT33"/>
  <sheetViews>
    <sheetView showGridLines="0" tabSelected="1" view="pageBreakPreview" zoomScale="85" zoomScaleNormal="160" zoomScaleSheetLayoutView="85" workbookViewId="0">
      <selection activeCell="CC10" sqref="CC10"/>
    </sheetView>
  </sheetViews>
  <sheetFormatPr defaultColWidth="2.25" defaultRowHeight="13.5" customHeight="1" x14ac:dyDescent="0.4"/>
  <cols>
    <col min="1" max="6" width="3.125" style="147" customWidth="1"/>
    <col min="7" max="14" width="3.125" style="107" customWidth="1"/>
    <col min="15" max="15" width="3.125" style="31" customWidth="1"/>
    <col min="16" max="22" width="3.125" style="147" customWidth="1"/>
    <col min="23" max="29" width="3.125" style="107" customWidth="1"/>
    <col min="30" max="36" width="3.125" style="111" customWidth="1"/>
    <col min="37" max="38" width="2.25" style="107" customWidth="1"/>
    <col min="39" max="72" width="2.25" style="107" hidden="1" customWidth="1"/>
    <col min="73" max="73" width="0" style="107" hidden="1" customWidth="1"/>
    <col min="74" max="16384" width="2.25" style="107"/>
  </cols>
  <sheetData>
    <row r="1" spans="1:66" ht="30" customHeight="1" thickBot="1" x14ac:dyDescent="0.45">
      <c r="A1" s="368" t="s">
        <v>83</v>
      </c>
      <c r="B1" s="368"/>
      <c r="C1" s="368"/>
      <c r="D1" s="368"/>
      <c r="E1" s="368"/>
      <c r="F1" s="368"/>
      <c r="G1" s="368"/>
      <c r="H1" s="368"/>
      <c r="I1" s="368"/>
      <c r="J1" s="368"/>
      <c r="K1" s="368"/>
      <c r="L1" s="368"/>
      <c r="M1" s="368"/>
      <c r="N1" s="368"/>
      <c r="O1" s="368"/>
      <c r="P1" s="368"/>
      <c r="Q1" s="368"/>
      <c r="R1" s="368"/>
      <c r="S1" s="368"/>
      <c r="U1" s="383" t="s">
        <v>76</v>
      </c>
      <c r="V1" s="384"/>
      <c r="W1" s="384"/>
      <c r="X1" s="384"/>
      <c r="Y1" s="384"/>
      <c r="Z1" s="384"/>
      <c r="AA1" s="384"/>
      <c r="AB1" s="384"/>
      <c r="AC1" s="384"/>
      <c r="AD1" s="384"/>
      <c r="AE1" s="384"/>
      <c r="AF1" s="384"/>
      <c r="AG1" s="384"/>
      <c r="AH1" s="384"/>
      <c r="AI1" s="385"/>
    </row>
    <row r="2" spans="1:66" ht="24.95" customHeight="1" x14ac:dyDescent="0.4">
      <c r="B2" s="369" t="s">
        <v>84</v>
      </c>
      <c r="C2" s="370"/>
      <c r="D2" s="370"/>
      <c r="E2" s="370"/>
      <c r="F2" s="370"/>
      <c r="G2" s="370"/>
      <c r="H2" s="370"/>
      <c r="I2" s="370"/>
      <c r="J2" s="370"/>
      <c r="K2" s="370"/>
      <c r="L2" s="370"/>
      <c r="M2" s="370"/>
      <c r="N2" s="370"/>
      <c r="O2" s="370"/>
      <c r="P2" s="370"/>
      <c r="Q2" s="370"/>
      <c r="R2" s="370"/>
      <c r="S2" s="148"/>
      <c r="U2" s="369" t="s">
        <v>172</v>
      </c>
      <c r="V2" s="370"/>
      <c r="W2" s="370"/>
      <c r="X2" s="370"/>
      <c r="Y2" s="370"/>
      <c r="Z2" s="370"/>
      <c r="AA2" s="370"/>
      <c r="AB2" s="370"/>
      <c r="AC2" s="370"/>
      <c r="AD2" s="370"/>
      <c r="AE2" s="370"/>
      <c r="AF2" s="370"/>
      <c r="AG2" s="370"/>
      <c r="AH2" s="370"/>
      <c r="AI2" s="370"/>
      <c r="AJ2" s="149"/>
    </row>
    <row r="3" spans="1:66" ht="24.95" customHeight="1" x14ac:dyDescent="0.4">
      <c r="B3" s="370"/>
      <c r="C3" s="370"/>
      <c r="D3" s="370"/>
      <c r="E3" s="370"/>
      <c r="F3" s="370"/>
      <c r="G3" s="370"/>
      <c r="H3" s="370"/>
      <c r="I3" s="370"/>
      <c r="J3" s="370"/>
      <c r="K3" s="370"/>
      <c r="L3" s="370"/>
      <c r="M3" s="370"/>
      <c r="N3" s="370"/>
      <c r="O3" s="370"/>
      <c r="P3" s="370"/>
      <c r="Q3" s="370"/>
      <c r="R3" s="370"/>
      <c r="S3" s="148"/>
      <c r="U3" s="370"/>
      <c r="V3" s="370"/>
      <c r="W3" s="370"/>
      <c r="X3" s="370"/>
      <c r="Y3" s="370"/>
      <c r="Z3" s="370"/>
      <c r="AA3" s="370"/>
      <c r="AB3" s="370"/>
      <c r="AC3" s="370"/>
      <c r="AD3" s="370"/>
      <c r="AE3" s="370"/>
      <c r="AF3" s="370"/>
      <c r="AG3" s="370"/>
      <c r="AH3" s="370"/>
      <c r="AI3" s="370"/>
      <c r="AJ3" s="149"/>
    </row>
    <row r="4" spans="1:66" ht="6" customHeight="1" thickBot="1" x14ac:dyDescent="0.45">
      <c r="A4" s="149"/>
      <c r="B4" s="149"/>
      <c r="C4" s="149"/>
      <c r="D4" s="149"/>
      <c r="E4" s="149"/>
      <c r="F4" s="149"/>
      <c r="G4" s="149"/>
      <c r="H4" s="149"/>
      <c r="I4" s="149"/>
      <c r="J4" s="149"/>
      <c r="K4" s="149"/>
      <c r="L4" s="149"/>
      <c r="M4" s="149"/>
      <c r="N4" s="149"/>
      <c r="O4" s="149"/>
      <c r="P4" s="149"/>
      <c r="Q4" s="149"/>
      <c r="R4" s="149"/>
      <c r="S4" s="148"/>
      <c r="U4" s="149"/>
      <c r="V4" s="149"/>
      <c r="W4" s="149"/>
      <c r="X4" s="149"/>
      <c r="Y4" s="149"/>
      <c r="Z4" s="149"/>
      <c r="AA4" s="149"/>
      <c r="AB4" s="149"/>
      <c r="AC4" s="149"/>
      <c r="AD4" s="149"/>
      <c r="AE4" s="149"/>
      <c r="AF4" s="149"/>
      <c r="AG4" s="149"/>
      <c r="AH4" s="149"/>
      <c r="AI4" s="149"/>
      <c r="AJ4" s="149"/>
    </row>
    <row r="5" spans="1:66" ht="14.85" customHeight="1" x14ac:dyDescent="0.4">
      <c r="A5" s="371" t="s">
        <v>222</v>
      </c>
      <c r="B5" s="372"/>
      <c r="C5" s="372"/>
      <c r="D5" s="372"/>
      <c r="E5" s="373"/>
      <c r="F5" s="374"/>
      <c r="G5" s="375"/>
      <c r="H5" s="375"/>
      <c r="I5" s="375"/>
      <c r="J5" s="375"/>
      <c r="K5" s="375"/>
      <c r="L5" s="375"/>
      <c r="M5" s="375"/>
      <c r="N5" s="375"/>
      <c r="O5" s="376"/>
      <c r="P5" s="380" t="str">
        <f>IF(F5="","未入力","OK")</f>
        <v>未入力</v>
      </c>
      <c r="Q5" s="381"/>
      <c r="R5" s="150"/>
      <c r="S5" s="382">
        <f>IF(P5="OK",0,1)</f>
        <v>1</v>
      </c>
      <c r="U5" s="372" t="s">
        <v>85</v>
      </c>
      <c r="V5" s="372"/>
      <c r="W5" s="372"/>
      <c r="X5" s="372"/>
      <c r="Y5" s="373"/>
      <c r="Z5" s="394"/>
      <c r="AA5" s="388"/>
      <c r="AB5" s="388"/>
      <c r="AC5" s="388"/>
      <c r="AD5" s="388"/>
      <c r="AE5" s="388"/>
      <c r="AF5" s="388"/>
      <c r="AG5" s="388"/>
      <c r="AH5" s="388"/>
      <c r="AI5" s="389"/>
      <c r="AN5" s="107" t="s">
        <v>86</v>
      </c>
      <c r="AP5" s="107" t="s">
        <v>25</v>
      </c>
      <c r="AS5" s="107" t="s">
        <v>130</v>
      </c>
      <c r="BJ5" s="380"/>
      <c r="BK5" s="381"/>
      <c r="BL5" s="151"/>
      <c r="BM5" s="151"/>
      <c r="BN5" s="386">
        <f>IF(Z5="",1,0)</f>
        <v>1</v>
      </c>
    </row>
    <row r="6" spans="1:66" ht="14.85" customHeight="1" thickBot="1" x14ac:dyDescent="0.45">
      <c r="A6" s="372"/>
      <c r="B6" s="372"/>
      <c r="C6" s="372"/>
      <c r="D6" s="372"/>
      <c r="E6" s="373"/>
      <c r="F6" s="377"/>
      <c r="G6" s="378"/>
      <c r="H6" s="378"/>
      <c r="I6" s="378"/>
      <c r="J6" s="378"/>
      <c r="K6" s="378"/>
      <c r="L6" s="378"/>
      <c r="M6" s="378"/>
      <c r="N6" s="378"/>
      <c r="O6" s="379"/>
      <c r="P6" s="380"/>
      <c r="Q6" s="381"/>
      <c r="R6" s="150"/>
      <c r="S6" s="382"/>
      <c r="U6" s="372"/>
      <c r="V6" s="372"/>
      <c r="W6" s="372"/>
      <c r="X6" s="372"/>
      <c r="Y6" s="373"/>
      <c r="Z6" s="390"/>
      <c r="AA6" s="391"/>
      <c r="AB6" s="391"/>
      <c r="AC6" s="391"/>
      <c r="AD6" s="391"/>
      <c r="AE6" s="391"/>
      <c r="AF6" s="391"/>
      <c r="AG6" s="391"/>
      <c r="AH6" s="391"/>
      <c r="AI6" s="392"/>
      <c r="AN6" s="107" t="s">
        <v>87</v>
      </c>
      <c r="AP6" s="107" t="s">
        <v>88</v>
      </c>
      <c r="AS6" s="107" t="s">
        <v>131</v>
      </c>
      <c r="BJ6" s="380"/>
      <c r="BK6" s="381"/>
      <c r="BL6" s="151"/>
      <c r="BM6" s="151"/>
      <c r="BN6" s="386"/>
    </row>
    <row r="7" spans="1:66" ht="14.85" customHeight="1" x14ac:dyDescent="0.4">
      <c r="A7" s="372" t="s">
        <v>89</v>
      </c>
      <c r="B7" s="372"/>
      <c r="C7" s="372"/>
      <c r="D7" s="372"/>
      <c r="E7" s="373"/>
      <c r="F7" s="387"/>
      <c r="G7" s="388"/>
      <c r="H7" s="388"/>
      <c r="I7" s="388"/>
      <c r="J7" s="388"/>
      <c r="K7" s="388"/>
      <c r="L7" s="388"/>
      <c r="M7" s="388"/>
      <c r="N7" s="388"/>
      <c r="O7" s="389"/>
      <c r="P7" s="380" t="str">
        <f>IF(F7="","未入力","OK")</f>
        <v>未入力</v>
      </c>
      <c r="Q7" s="381"/>
      <c r="R7" s="150"/>
      <c r="S7" s="382">
        <f>IF(P7="OK",0,1)</f>
        <v>1</v>
      </c>
      <c r="U7" s="393" t="s">
        <v>134</v>
      </c>
      <c r="V7" s="393"/>
      <c r="W7" s="393"/>
      <c r="X7" s="393"/>
      <c r="Y7" s="373"/>
      <c r="Z7" s="374"/>
      <c r="AA7" s="375"/>
      <c r="AB7" s="375"/>
      <c r="AC7" s="375"/>
      <c r="AD7" s="375"/>
      <c r="AE7" s="375"/>
      <c r="AF7" s="375"/>
      <c r="AG7" s="375"/>
      <c r="AH7" s="375"/>
      <c r="AI7" s="376"/>
      <c r="AP7" s="107" t="s">
        <v>27</v>
      </c>
      <c r="AS7" s="107" t="s">
        <v>132</v>
      </c>
      <c r="BJ7" s="380"/>
      <c r="BK7" s="381"/>
      <c r="BL7" s="151"/>
      <c r="BM7" s="151"/>
      <c r="BN7" s="386">
        <f>IF(Z5&lt;&gt;"休止（通常の休学）",0,IF(Z7&lt;&gt;"",0,1))</f>
        <v>0</v>
      </c>
    </row>
    <row r="8" spans="1:66" ht="14.85" customHeight="1" thickBot="1" x14ac:dyDescent="0.45">
      <c r="A8" s="372"/>
      <c r="B8" s="372"/>
      <c r="C8" s="372"/>
      <c r="D8" s="372"/>
      <c r="E8" s="373"/>
      <c r="F8" s="390"/>
      <c r="G8" s="391"/>
      <c r="H8" s="391"/>
      <c r="I8" s="391"/>
      <c r="J8" s="391"/>
      <c r="K8" s="391"/>
      <c r="L8" s="391"/>
      <c r="M8" s="391"/>
      <c r="N8" s="391"/>
      <c r="O8" s="392"/>
      <c r="P8" s="380"/>
      <c r="Q8" s="381"/>
      <c r="R8" s="150"/>
      <c r="S8" s="386"/>
      <c r="T8" s="152"/>
      <c r="U8" s="393"/>
      <c r="V8" s="393"/>
      <c r="W8" s="393"/>
      <c r="X8" s="393"/>
      <c r="Y8" s="373"/>
      <c r="Z8" s="377"/>
      <c r="AA8" s="378"/>
      <c r="AB8" s="378"/>
      <c r="AC8" s="378"/>
      <c r="AD8" s="378"/>
      <c r="AE8" s="378"/>
      <c r="AF8" s="378"/>
      <c r="AG8" s="378"/>
      <c r="AH8" s="378"/>
      <c r="AI8" s="379"/>
      <c r="AP8" s="107" t="s">
        <v>28</v>
      </c>
      <c r="AS8" s="107" t="s">
        <v>133</v>
      </c>
      <c r="BJ8" s="380"/>
      <c r="BK8" s="381"/>
      <c r="BL8" s="151"/>
      <c r="BM8" s="151"/>
      <c r="BN8" s="386"/>
    </row>
    <row r="9" spans="1:66" ht="14.85" customHeight="1" x14ac:dyDescent="0.4">
      <c r="A9" s="372" t="s">
        <v>90</v>
      </c>
      <c r="B9" s="372"/>
      <c r="C9" s="372"/>
      <c r="D9" s="372"/>
      <c r="E9" s="373"/>
      <c r="F9" s="387"/>
      <c r="G9" s="388"/>
      <c r="H9" s="388"/>
      <c r="I9" s="388"/>
      <c r="J9" s="388"/>
      <c r="K9" s="388"/>
      <c r="L9" s="388"/>
      <c r="M9" s="388"/>
      <c r="N9" s="388"/>
      <c r="O9" s="389"/>
      <c r="P9" s="380" t="str">
        <f>IF(F9="","未入力","OK")</f>
        <v>未入力</v>
      </c>
      <c r="Q9" s="381"/>
      <c r="R9" s="150"/>
      <c r="S9" s="386">
        <f>IF(P9="OK",0,1)</f>
        <v>1</v>
      </c>
      <c r="T9" s="152"/>
      <c r="U9" s="426" t="s">
        <v>223</v>
      </c>
      <c r="V9" s="393"/>
      <c r="W9" s="393"/>
      <c r="X9" s="393"/>
      <c r="Y9" s="373"/>
      <c r="Z9" s="444"/>
      <c r="AA9" s="445"/>
      <c r="AB9" s="445"/>
      <c r="AC9" s="445"/>
      <c r="AD9" s="445"/>
      <c r="AE9" s="445"/>
      <c r="AF9" s="445"/>
      <c r="AG9" s="445"/>
      <c r="AH9" s="445"/>
      <c r="AI9" s="446"/>
      <c r="AJ9" s="450" t="s">
        <v>171</v>
      </c>
      <c r="AK9" s="451"/>
      <c r="BN9" s="386">
        <f>IF(Z5&lt;&gt;"休止（長期履修学生の貸与先送り）",0,IF(Z9&lt;&gt;"",0,1))</f>
        <v>0</v>
      </c>
    </row>
    <row r="10" spans="1:66" ht="14.85" customHeight="1" thickBot="1" x14ac:dyDescent="0.45">
      <c r="A10" s="372"/>
      <c r="B10" s="372"/>
      <c r="C10" s="372"/>
      <c r="D10" s="372"/>
      <c r="E10" s="373"/>
      <c r="F10" s="390"/>
      <c r="G10" s="391"/>
      <c r="H10" s="391"/>
      <c r="I10" s="391"/>
      <c r="J10" s="391"/>
      <c r="K10" s="391"/>
      <c r="L10" s="391"/>
      <c r="M10" s="391"/>
      <c r="N10" s="391"/>
      <c r="O10" s="392"/>
      <c r="P10" s="380"/>
      <c r="Q10" s="381"/>
      <c r="R10" s="150"/>
      <c r="S10" s="386"/>
      <c r="T10" s="152"/>
      <c r="U10" s="393"/>
      <c r="V10" s="393"/>
      <c r="W10" s="393"/>
      <c r="X10" s="393"/>
      <c r="Y10" s="373"/>
      <c r="Z10" s="447"/>
      <c r="AA10" s="448"/>
      <c r="AB10" s="448"/>
      <c r="AC10" s="448"/>
      <c r="AD10" s="448"/>
      <c r="AE10" s="448"/>
      <c r="AF10" s="448"/>
      <c r="AG10" s="448"/>
      <c r="AH10" s="448"/>
      <c r="AI10" s="449"/>
      <c r="AJ10" s="450"/>
      <c r="AK10" s="451"/>
      <c r="BN10" s="386"/>
    </row>
    <row r="11" spans="1:66" ht="14.85" customHeight="1" x14ac:dyDescent="0.4">
      <c r="A11" s="393" t="s">
        <v>91</v>
      </c>
      <c r="B11" s="393"/>
      <c r="C11" s="393"/>
      <c r="D11" s="393"/>
      <c r="E11" s="373"/>
      <c r="F11" s="395"/>
      <c r="G11" s="396"/>
      <c r="H11" s="396"/>
      <c r="I11" s="396"/>
      <c r="J11" s="396"/>
      <c r="K11" s="396"/>
      <c r="L11" s="396"/>
      <c r="M11" s="396"/>
      <c r="N11" s="396"/>
      <c r="O11" s="397"/>
      <c r="P11" s="380" t="str">
        <f>IF(F11="","未入力","OK")</f>
        <v>未入力</v>
      </c>
      <c r="Q11" s="381"/>
      <c r="R11" s="150"/>
      <c r="S11" s="386">
        <f>IF(P11="OK",0,1)</f>
        <v>1</v>
      </c>
      <c r="T11" s="152"/>
      <c r="U11" s="154"/>
      <c r="V11" s="154"/>
      <c r="W11" s="154"/>
      <c r="X11" s="154"/>
      <c r="Y11" s="154"/>
      <c r="Z11" s="154"/>
      <c r="AA11" s="155"/>
      <c r="AB11" s="155"/>
      <c r="AC11" s="155"/>
      <c r="AD11" s="155"/>
      <c r="AE11" s="155"/>
      <c r="AF11" s="155"/>
      <c r="AG11" s="155"/>
      <c r="AH11" s="155"/>
      <c r="AI11" s="155"/>
      <c r="AJ11" s="155"/>
      <c r="BN11" s="386">
        <f>BN5+BN7+BN9</f>
        <v>1</v>
      </c>
    </row>
    <row r="12" spans="1:66" ht="14.85" customHeight="1" thickBot="1" x14ac:dyDescent="0.45">
      <c r="A12" s="393"/>
      <c r="B12" s="393"/>
      <c r="C12" s="393"/>
      <c r="D12" s="393"/>
      <c r="E12" s="373"/>
      <c r="F12" s="398"/>
      <c r="G12" s="399"/>
      <c r="H12" s="399"/>
      <c r="I12" s="399"/>
      <c r="J12" s="399"/>
      <c r="K12" s="399"/>
      <c r="L12" s="399"/>
      <c r="M12" s="399"/>
      <c r="N12" s="399"/>
      <c r="O12" s="400"/>
      <c r="P12" s="380"/>
      <c r="Q12" s="381"/>
      <c r="R12" s="150"/>
      <c r="S12" s="386"/>
      <c r="T12" s="152"/>
      <c r="U12" s="154"/>
      <c r="V12" s="154"/>
      <c r="W12" s="154"/>
      <c r="X12" s="154"/>
      <c r="Y12" s="154"/>
      <c r="Z12" s="154"/>
      <c r="AA12" s="155"/>
      <c r="AB12" s="155"/>
      <c r="AC12" s="155"/>
      <c r="AD12" s="155"/>
      <c r="AE12" s="155"/>
      <c r="AF12" s="155"/>
      <c r="AG12" s="155"/>
      <c r="AH12" s="155"/>
      <c r="AI12" s="155"/>
      <c r="AJ12" s="155"/>
      <c r="BN12" s="386"/>
    </row>
    <row r="13" spans="1:66" ht="14.85" customHeight="1" x14ac:dyDescent="0.15">
      <c r="A13" s="401" t="s">
        <v>92</v>
      </c>
      <c r="B13" s="393"/>
      <c r="C13" s="393"/>
      <c r="D13" s="393"/>
      <c r="E13" s="373"/>
      <c r="F13" s="374"/>
      <c r="G13" s="375"/>
      <c r="H13" s="375"/>
      <c r="I13" s="375"/>
      <c r="J13" s="375"/>
      <c r="K13" s="375"/>
      <c r="L13" s="375"/>
      <c r="M13" s="375"/>
      <c r="N13" s="375"/>
      <c r="O13" s="376"/>
      <c r="P13" s="380" t="str">
        <f>IF(F13="","未入力","OK")</f>
        <v>未入力</v>
      </c>
      <c r="Q13" s="381"/>
      <c r="R13" s="150"/>
      <c r="S13" s="386">
        <f>IF(P13="OK",0,1)</f>
        <v>1</v>
      </c>
      <c r="T13" s="152"/>
      <c r="U13" s="156"/>
      <c r="V13" s="156"/>
      <c r="W13" s="156"/>
      <c r="X13" s="156"/>
      <c r="Y13" s="156"/>
      <c r="Z13" s="156"/>
      <c r="AA13" s="157"/>
      <c r="AB13" s="157"/>
      <c r="AC13" s="157"/>
      <c r="AD13" s="157"/>
      <c r="AE13" s="157"/>
      <c r="AF13" s="157"/>
      <c r="AG13" s="117"/>
      <c r="AH13" s="117"/>
      <c r="AI13" s="117"/>
      <c r="AJ13" s="155"/>
    </row>
    <row r="14" spans="1:66" ht="14.85" customHeight="1" thickBot="1" x14ac:dyDescent="0.45">
      <c r="A14" s="393"/>
      <c r="B14" s="393"/>
      <c r="C14" s="393"/>
      <c r="D14" s="393"/>
      <c r="E14" s="373"/>
      <c r="F14" s="377"/>
      <c r="G14" s="378"/>
      <c r="H14" s="378"/>
      <c r="I14" s="378"/>
      <c r="J14" s="378"/>
      <c r="K14" s="378"/>
      <c r="L14" s="378"/>
      <c r="M14" s="378"/>
      <c r="N14" s="378"/>
      <c r="O14" s="379"/>
      <c r="P14" s="380"/>
      <c r="Q14" s="381"/>
      <c r="R14" s="150"/>
      <c r="S14" s="386"/>
      <c r="T14" s="152"/>
      <c r="U14" s="156"/>
      <c r="V14" s="156"/>
      <c r="W14" s="154"/>
      <c r="X14" s="154"/>
      <c r="Y14" s="154"/>
      <c r="Z14" s="154"/>
      <c r="AA14" s="158"/>
      <c r="AB14" s="158"/>
      <c r="AC14" s="159"/>
      <c r="AD14" s="159"/>
      <c r="AE14" s="159"/>
      <c r="AF14" s="159"/>
      <c r="AG14" s="155"/>
      <c r="AH14" s="155"/>
      <c r="AI14" s="155"/>
      <c r="AJ14" s="154"/>
    </row>
    <row r="15" spans="1:66" ht="14.85" customHeight="1" x14ac:dyDescent="0.4">
      <c r="A15" s="372" t="s">
        <v>93</v>
      </c>
      <c r="B15" s="372"/>
      <c r="C15" s="372"/>
      <c r="D15" s="372"/>
      <c r="E15" s="373"/>
      <c r="F15" s="402"/>
      <c r="G15" s="403"/>
      <c r="H15" s="403"/>
      <c r="I15" s="403"/>
      <c r="J15" s="403"/>
      <c r="K15" s="403"/>
      <c r="L15" s="403"/>
      <c r="M15" s="403"/>
      <c r="N15" s="403"/>
      <c r="O15" s="404"/>
      <c r="P15" s="380" t="str">
        <f>IF(F15="","未入力","OK")</f>
        <v>未入力</v>
      </c>
      <c r="Q15" s="381"/>
      <c r="R15" s="150"/>
      <c r="S15" s="386">
        <f>IF(P15="OK",0,1)</f>
        <v>1</v>
      </c>
      <c r="T15" s="152"/>
      <c r="U15" s="156"/>
      <c r="V15" s="156"/>
      <c r="W15" s="154"/>
      <c r="X15" s="154"/>
      <c r="Y15" s="154"/>
      <c r="Z15" s="154"/>
      <c r="AA15" s="158"/>
      <c r="AB15" s="158"/>
      <c r="AC15" s="159"/>
      <c r="AD15" s="159"/>
      <c r="AE15" s="159"/>
      <c r="AF15" s="159"/>
      <c r="AG15" s="155"/>
      <c r="AH15" s="155"/>
      <c r="AI15" s="155"/>
      <c r="AJ15" s="154"/>
    </row>
    <row r="16" spans="1:66" ht="14.85" customHeight="1" thickBot="1" x14ac:dyDescent="0.45">
      <c r="A16" s="372"/>
      <c r="B16" s="372"/>
      <c r="C16" s="372"/>
      <c r="D16" s="372"/>
      <c r="E16" s="373"/>
      <c r="F16" s="405"/>
      <c r="G16" s="406"/>
      <c r="H16" s="406"/>
      <c r="I16" s="406"/>
      <c r="J16" s="406"/>
      <c r="K16" s="406"/>
      <c r="L16" s="406"/>
      <c r="M16" s="406"/>
      <c r="N16" s="406"/>
      <c r="O16" s="407"/>
      <c r="P16" s="380"/>
      <c r="Q16" s="381"/>
      <c r="R16" s="150"/>
      <c r="S16" s="386"/>
      <c r="T16" s="152"/>
      <c r="U16" s="156"/>
      <c r="V16" s="156"/>
      <c r="W16" s="117"/>
      <c r="X16" s="117"/>
      <c r="Y16" s="117"/>
      <c r="Z16" s="117"/>
      <c r="AA16" s="160"/>
      <c r="AB16" s="117"/>
      <c r="AC16" s="117"/>
      <c r="AD16" s="117"/>
      <c r="AE16" s="117"/>
      <c r="AF16" s="117"/>
      <c r="AG16" s="117"/>
      <c r="AH16" s="117"/>
      <c r="AI16" s="155"/>
      <c r="AJ16" s="155"/>
    </row>
    <row r="17" spans="1:72" ht="14.85" customHeight="1" x14ac:dyDescent="0.4">
      <c r="A17" s="372" t="s">
        <v>94</v>
      </c>
      <c r="B17" s="372"/>
      <c r="C17" s="372"/>
      <c r="D17" s="372"/>
      <c r="E17" s="373"/>
      <c r="F17" s="402"/>
      <c r="G17" s="403"/>
      <c r="H17" s="403"/>
      <c r="I17" s="403"/>
      <c r="J17" s="403"/>
      <c r="K17" s="403"/>
      <c r="L17" s="403"/>
      <c r="M17" s="403"/>
      <c r="N17" s="403"/>
      <c r="O17" s="404"/>
      <c r="P17" s="380" t="str">
        <f>IF(F17="","未入力","OK")</f>
        <v>未入力</v>
      </c>
      <c r="Q17" s="381"/>
      <c r="R17" s="150"/>
      <c r="S17" s="386">
        <f>IF(P17="OK",0,1)</f>
        <v>1</v>
      </c>
      <c r="T17" s="152"/>
      <c r="U17" s="156"/>
      <c r="V17" s="156"/>
      <c r="W17" s="156"/>
      <c r="X17" s="156"/>
      <c r="Y17" s="156"/>
      <c r="Z17" s="156"/>
      <c r="AA17" s="155"/>
      <c r="AB17" s="161"/>
      <c r="AC17" s="161"/>
      <c r="AD17" s="161"/>
      <c r="AE17" s="161"/>
      <c r="AF17" s="161"/>
      <c r="AG17" s="155"/>
      <c r="AH17" s="155"/>
      <c r="AI17" s="155"/>
      <c r="AJ17" s="155"/>
    </row>
    <row r="18" spans="1:72" ht="14.85" customHeight="1" thickBot="1" x14ac:dyDescent="0.45">
      <c r="A18" s="372"/>
      <c r="B18" s="372"/>
      <c r="C18" s="372"/>
      <c r="D18" s="372"/>
      <c r="E18" s="373"/>
      <c r="F18" s="423"/>
      <c r="G18" s="424"/>
      <c r="H18" s="424"/>
      <c r="I18" s="424"/>
      <c r="J18" s="424"/>
      <c r="K18" s="424"/>
      <c r="L18" s="424"/>
      <c r="M18" s="424"/>
      <c r="N18" s="424"/>
      <c r="O18" s="425"/>
      <c r="P18" s="380"/>
      <c r="Q18" s="381"/>
      <c r="R18" s="150"/>
      <c r="S18" s="386"/>
      <c r="T18" s="152"/>
      <c r="U18" s="156"/>
      <c r="V18" s="156"/>
      <c r="W18" s="156"/>
      <c r="X18" s="156"/>
      <c r="Y18" s="156"/>
      <c r="Z18" s="156"/>
      <c r="AA18" s="161"/>
      <c r="AB18" s="161"/>
      <c r="AC18" s="161"/>
      <c r="AD18" s="161"/>
      <c r="AE18" s="161"/>
      <c r="AF18" s="161"/>
      <c r="AG18" s="155"/>
      <c r="AH18" s="155"/>
      <c r="AI18" s="155"/>
      <c r="AJ18" s="155"/>
    </row>
    <row r="19" spans="1:72" ht="14.85" customHeight="1" thickBot="1" x14ac:dyDescent="0.45">
      <c r="A19" s="426" t="s">
        <v>179</v>
      </c>
      <c r="B19" s="393"/>
      <c r="C19" s="393"/>
      <c r="D19" s="393"/>
      <c r="E19" s="373"/>
      <c r="F19" s="427"/>
      <c r="G19" s="403"/>
      <c r="H19" s="403"/>
      <c r="I19" s="403"/>
      <c r="J19" s="403"/>
      <c r="K19" s="403"/>
      <c r="L19" s="403"/>
      <c r="M19" s="403"/>
      <c r="N19" s="403"/>
      <c r="O19" s="404"/>
      <c r="P19" s="380" t="str">
        <f>IF(F19="","未入力","OK")</f>
        <v>未入力</v>
      </c>
      <c r="Q19" s="381"/>
      <c r="R19" s="150"/>
      <c r="S19" s="386">
        <f>IF(P19="OK",0,1)</f>
        <v>1</v>
      </c>
      <c r="T19" s="152"/>
      <c r="U19" s="156"/>
      <c r="V19" s="156"/>
      <c r="W19" s="155"/>
      <c r="X19" s="155"/>
      <c r="Y19" s="155"/>
      <c r="Z19" s="155"/>
      <c r="AA19" s="162"/>
      <c r="AB19" s="163"/>
      <c r="AC19" s="163"/>
      <c r="AD19" s="163"/>
      <c r="AE19" s="163"/>
      <c r="AF19" s="163"/>
      <c r="AG19" s="155"/>
      <c r="AH19" s="155"/>
      <c r="AI19" s="155"/>
      <c r="AJ19" s="155"/>
    </row>
    <row r="20" spans="1:72" ht="14.85" customHeight="1" thickBot="1" x14ac:dyDescent="0.45">
      <c r="A20" s="393"/>
      <c r="B20" s="393"/>
      <c r="C20" s="393"/>
      <c r="D20" s="393"/>
      <c r="E20" s="373"/>
      <c r="F20" s="405"/>
      <c r="G20" s="406"/>
      <c r="H20" s="406"/>
      <c r="I20" s="406"/>
      <c r="J20" s="406"/>
      <c r="K20" s="406"/>
      <c r="L20" s="406"/>
      <c r="M20" s="406"/>
      <c r="N20" s="406"/>
      <c r="O20" s="407"/>
      <c r="P20" s="380"/>
      <c r="Q20" s="381"/>
      <c r="R20" s="150"/>
      <c r="S20" s="386"/>
      <c r="T20" s="152"/>
      <c r="U20" s="156"/>
      <c r="V20" s="156"/>
      <c r="W20" s="155"/>
      <c r="X20" s="155"/>
      <c r="Y20" s="155"/>
      <c r="Z20" s="155"/>
      <c r="AA20" s="163"/>
      <c r="AB20" s="163"/>
      <c r="AC20" s="163"/>
      <c r="AD20" s="163"/>
      <c r="AE20" s="163"/>
      <c r="AF20" s="163"/>
      <c r="AG20" s="155"/>
      <c r="AH20" s="155"/>
      <c r="AI20" s="155"/>
      <c r="AJ20" s="155"/>
      <c r="AP20" s="453">
        <v>0</v>
      </c>
      <c r="AQ20" s="418"/>
      <c r="AR20" s="453">
        <v>0</v>
      </c>
      <c r="AS20" s="418"/>
      <c r="AT20" s="408" t="s">
        <v>95</v>
      </c>
      <c r="AU20" s="409"/>
      <c r="AV20" s="409"/>
      <c r="AW20" s="409"/>
      <c r="AX20" s="409"/>
      <c r="AY20" s="409"/>
      <c r="AZ20" s="409"/>
      <c r="BA20" s="409"/>
      <c r="BB20" s="409"/>
      <c r="BC20" s="409"/>
      <c r="BD20" s="410"/>
      <c r="BF20" s="453">
        <v>0</v>
      </c>
      <c r="BG20" s="418"/>
      <c r="BH20" s="453"/>
      <c r="BI20" s="418"/>
      <c r="BJ20" s="408" t="s">
        <v>95</v>
      </c>
      <c r="BK20" s="409"/>
      <c r="BL20" s="409"/>
      <c r="BM20" s="409"/>
      <c r="BN20" s="409"/>
      <c r="BO20" s="409"/>
      <c r="BP20" s="409"/>
      <c r="BQ20" s="409"/>
      <c r="BR20" s="409"/>
      <c r="BS20" s="409"/>
      <c r="BT20" s="410"/>
    </row>
    <row r="21" spans="1:72" ht="14.85" customHeight="1" x14ac:dyDescent="0.4">
      <c r="A21" s="372" t="s">
        <v>96</v>
      </c>
      <c r="B21" s="372"/>
      <c r="C21" s="372"/>
      <c r="D21" s="372"/>
      <c r="E21" s="373"/>
      <c r="F21" s="427"/>
      <c r="G21" s="403"/>
      <c r="H21" s="403"/>
      <c r="I21" s="403"/>
      <c r="J21" s="403"/>
      <c r="K21" s="403"/>
      <c r="L21" s="403"/>
      <c r="M21" s="403"/>
      <c r="N21" s="403"/>
      <c r="O21" s="404"/>
      <c r="P21" s="380" t="str">
        <f>IF(F21="","未入力","OK")</f>
        <v>未入力</v>
      </c>
      <c r="Q21" s="381"/>
      <c r="R21" s="150"/>
      <c r="S21" s="386">
        <f>IF(P21="OK",0,1)</f>
        <v>1</v>
      </c>
      <c r="T21" s="152"/>
      <c r="U21" s="156"/>
      <c r="V21" s="156"/>
      <c r="W21" s="117"/>
      <c r="X21" s="117"/>
      <c r="Y21" s="117"/>
      <c r="Z21" s="117"/>
      <c r="AA21" s="117"/>
      <c r="AB21" s="117"/>
      <c r="AC21" s="117"/>
      <c r="AD21" s="155"/>
      <c r="AE21" s="155"/>
      <c r="AF21" s="155"/>
      <c r="AG21" s="155"/>
      <c r="AH21" s="155"/>
      <c r="AI21" s="155"/>
      <c r="AJ21" s="155"/>
      <c r="AP21" s="419"/>
      <c r="AQ21" s="420"/>
      <c r="AR21" s="419"/>
      <c r="AS21" s="420"/>
      <c r="AT21" s="411"/>
      <c r="AU21" s="412"/>
      <c r="AV21" s="412"/>
      <c r="AW21" s="412"/>
      <c r="AX21" s="412"/>
      <c r="AY21" s="412"/>
      <c r="AZ21" s="412"/>
      <c r="BA21" s="412"/>
      <c r="BB21" s="412"/>
      <c r="BC21" s="412"/>
      <c r="BD21" s="413"/>
      <c r="BF21" s="419"/>
      <c r="BG21" s="420"/>
      <c r="BH21" s="419"/>
      <c r="BI21" s="420"/>
      <c r="BJ21" s="411"/>
      <c r="BK21" s="412"/>
      <c r="BL21" s="412"/>
      <c r="BM21" s="412"/>
      <c r="BN21" s="412"/>
      <c r="BO21" s="412"/>
      <c r="BP21" s="412"/>
      <c r="BQ21" s="412"/>
      <c r="BR21" s="412"/>
      <c r="BS21" s="412"/>
      <c r="BT21" s="413"/>
    </row>
    <row r="22" spans="1:72" ht="14.85" customHeight="1" thickBot="1" x14ac:dyDescent="0.45">
      <c r="A22" s="372"/>
      <c r="B22" s="372"/>
      <c r="C22" s="372"/>
      <c r="D22" s="372"/>
      <c r="E22" s="373"/>
      <c r="F22" s="405"/>
      <c r="G22" s="406"/>
      <c r="H22" s="406"/>
      <c r="I22" s="406"/>
      <c r="J22" s="406"/>
      <c r="K22" s="406"/>
      <c r="L22" s="406"/>
      <c r="M22" s="406"/>
      <c r="N22" s="406"/>
      <c r="O22" s="407"/>
      <c r="P22" s="380"/>
      <c r="Q22" s="381"/>
      <c r="R22" s="150"/>
      <c r="S22" s="386"/>
      <c r="T22" s="152"/>
      <c r="U22" s="153"/>
      <c r="V22" s="153"/>
      <c r="W22" s="31"/>
      <c r="X22" s="31"/>
      <c r="AP22" s="419"/>
      <c r="AQ22" s="420"/>
      <c r="AR22" s="419"/>
      <c r="AS22" s="420"/>
      <c r="AT22" s="411"/>
      <c r="AU22" s="412"/>
      <c r="AV22" s="412"/>
      <c r="AW22" s="412"/>
      <c r="AX22" s="412"/>
      <c r="AY22" s="412"/>
      <c r="AZ22" s="412"/>
      <c r="BA22" s="412"/>
      <c r="BB22" s="412"/>
      <c r="BC22" s="412"/>
      <c r="BD22" s="413"/>
      <c r="BF22" s="419"/>
      <c r="BG22" s="420"/>
      <c r="BH22" s="419"/>
      <c r="BI22" s="420"/>
      <c r="BJ22" s="411"/>
      <c r="BK22" s="412"/>
      <c r="BL22" s="412"/>
      <c r="BM22" s="412"/>
      <c r="BN22" s="412"/>
      <c r="BO22" s="412"/>
      <c r="BP22" s="412"/>
      <c r="BQ22" s="412"/>
      <c r="BR22" s="412"/>
      <c r="BS22" s="412"/>
      <c r="BT22" s="413"/>
    </row>
    <row r="23" spans="1:72" ht="14.85" customHeight="1" x14ac:dyDescent="0.4">
      <c r="A23" s="372" t="s">
        <v>97</v>
      </c>
      <c r="B23" s="372"/>
      <c r="C23" s="372"/>
      <c r="D23" s="372"/>
      <c r="E23" s="373"/>
      <c r="F23" s="427"/>
      <c r="G23" s="403"/>
      <c r="H23" s="403"/>
      <c r="I23" s="403"/>
      <c r="J23" s="403"/>
      <c r="K23" s="403"/>
      <c r="L23" s="403"/>
      <c r="M23" s="403"/>
      <c r="N23" s="403"/>
      <c r="O23" s="404"/>
      <c r="P23" s="164"/>
      <c r="Q23" s="164"/>
      <c r="R23" s="150"/>
      <c r="S23" s="165"/>
      <c r="T23" s="152"/>
      <c r="U23" s="153"/>
      <c r="V23" s="153"/>
      <c r="W23" s="31"/>
      <c r="X23" s="31"/>
      <c r="AP23" s="419"/>
      <c r="AQ23" s="420"/>
      <c r="AR23" s="419"/>
      <c r="AS23" s="420"/>
      <c r="AT23" s="411"/>
      <c r="AU23" s="412"/>
      <c r="AV23" s="412"/>
      <c r="AW23" s="412"/>
      <c r="AX23" s="412"/>
      <c r="AY23" s="412"/>
      <c r="AZ23" s="412"/>
      <c r="BA23" s="412"/>
      <c r="BB23" s="412"/>
      <c r="BC23" s="412"/>
      <c r="BD23" s="413"/>
      <c r="BF23" s="419"/>
      <c r="BG23" s="420"/>
      <c r="BH23" s="419"/>
      <c r="BI23" s="420"/>
      <c r="BJ23" s="411"/>
      <c r="BK23" s="412"/>
      <c r="BL23" s="412"/>
      <c r="BM23" s="412"/>
      <c r="BN23" s="412"/>
      <c r="BO23" s="412"/>
      <c r="BP23" s="412"/>
      <c r="BQ23" s="412"/>
      <c r="BR23" s="412"/>
      <c r="BS23" s="412"/>
      <c r="BT23" s="413"/>
    </row>
    <row r="24" spans="1:72" ht="14.85" customHeight="1" thickBot="1" x14ac:dyDescent="0.45">
      <c r="A24" s="372"/>
      <c r="B24" s="372"/>
      <c r="C24" s="372"/>
      <c r="D24" s="372"/>
      <c r="E24" s="373"/>
      <c r="F24" s="405"/>
      <c r="G24" s="406"/>
      <c r="H24" s="406"/>
      <c r="I24" s="406"/>
      <c r="J24" s="406"/>
      <c r="K24" s="406"/>
      <c r="L24" s="406"/>
      <c r="M24" s="406"/>
      <c r="N24" s="406"/>
      <c r="O24" s="407"/>
      <c r="P24" s="164"/>
      <c r="Q24" s="164"/>
      <c r="R24" s="150"/>
      <c r="S24" s="165"/>
      <c r="T24" s="152"/>
      <c r="U24" s="153"/>
      <c r="V24" s="153"/>
      <c r="W24" s="31"/>
      <c r="X24" s="31"/>
      <c r="AP24" s="419"/>
      <c r="AQ24" s="420"/>
      <c r="AR24" s="419"/>
      <c r="AS24" s="420"/>
      <c r="AT24" s="411"/>
      <c r="AU24" s="412"/>
      <c r="AV24" s="412"/>
      <c r="AW24" s="412"/>
      <c r="AX24" s="412"/>
      <c r="AY24" s="412"/>
      <c r="AZ24" s="412"/>
      <c r="BA24" s="412"/>
      <c r="BB24" s="412"/>
      <c r="BC24" s="412"/>
      <c r="BD24" s="413"/>
      <c r="BF24" s="419"/>
      <c r="BG24" s="420"/>
      <c r="BH24" s="419"/>
      <c r="BI24" s="420"/>
      <c r="BJ24" s="411"/>
      <c r="BK24" s="412"/>
      <c r="BL24" s="412"/>
      <c r="BM24" s="412"/>
      <c r="BN24" s="412"/>
      <c r="BO24" s="412"/>
      <c r="BP24" s="412"/>
      <c r="BQ24" s="412"/>
      <c r="BR24" s="412"/>
      <c r="BS24" s="412"/>
      <c r="BT24" s="413"/>
    </row>
    <row r="25" spans="1:72" ht="14.85" customHeight="1" thickBot="1" x14ac:dyDescent="0.45">
      <c r="A25" s="119"/>
      <c r="B25" s="119"/>
      <c r="C25" s="119"/>
      <c r="D25" s="119"/>
      <c r="G25" s="166"/>
      <c r="H25" s="166"/>
      <c r="I25" s="166"/>
      <c r="J25" s="166"/>
      <c r="K25" s="166"/>
      <c r="L25" s="166"/>
      <c r="M25" s="166"/>
      <c r="N25" s="166"/>
      <c r="O25" s="166"/>
      <c r="P25" s="165"/>
      <c r="Q25" s="165"/>
      <c r="R25" s="165"/>
      <c r="S25" s="167"/>
      <c r="T25" s="152"/>
      <c r="U25" s="153"/>
      <c r="V25" s="153"/>
      <c r="W25" s="31"/>
      <c r="X25" s="31"/>
      <c r="AP25" s="421"/>
      <c r="AQ25" s="422"/>
      <c r="AR25" s="421"/>
      <c r="AS25" s="422"/>
      <c r="AT25" s="414"/>
      <c r="AU25" s="415"/>
      <c r="AV25" s="415"/>
      <c r="AW25" s="415"/>
      <c r="AX25" s="415"/>
      <c r="AY25" s="415"/>
      <c r="AZ25" s="415"/>
      <c r="BA25" s="415"/>
      <c r="BB25" s="415"/>
      <c r="BC25" s="415"/>
      <c r="BD25" s="416"/>
      <c r="BF25" s="421"/>
      <c r="BG25" s="422"/>
      <c r="BH25" s="421"/>
      <c r="BI25" s="422"/>
      <c r="BJ25" s="414"/>
      <c r="BK25" s="415"/>
      <c r="BL25" s="415"/>
      <c r="BM25" s="415"/>
      <c r="BN25" s="415"/>
      <c r="BO25" s="415"/>
      <c r="BP25" s="415"/>
      <c r="BQ25" s="415"/>
      <c r="BR25" s="415"/>
      <c r="BS25" s="415"/>
      <c r="BT25" s="416"/>
    </row>
    <row r="26" spans="1:72" ht="14.85" customHeight="1" x14ac:dyDescent="0.4">
      <c r="B26" s="153"/>
      <c r="C26" s="428" t="s">
        <v>98</v>
      </c>
      <c r="D26" s="429"/>
      <c r="E26" s="429"/>
      <c r="F26" s="429"/>
      <c r="G26" s="435" t="str">
        <f>VLOOKUP(S26,AP20:BD29,5,FALSE)</f>
        <v>エラー：未入力項目があります。必要項目を全て入力してください。</v>
      </c>
      <c r="H26" s="436"/>
      <c r="I26" s="436"/>
      <c r="J26" s="436"/>
      <c r="K26" s="436"/>
      <c r="L26" s="436"/>
      <c r="M26" s="436"/>
      <c r="N26" s="436"/>
      <c r="O26" s="436"/>
      <c r="P26" s="437"/>
      <c r="Q26" s="153"/>
      <c r="R26" s="153"/>
      <c r="S26" s="382">
        <f>SUM(S5:S22)</f>
        <v>9</v>
      </c>
      <c r="T26" s="153"/>
      <c r="U26" s="168"/>
      <c r="V26" s="428" t="s">
        <v>99</v>
      </c>
      <c r="W26" s="429"/>
      <c r="X26" s="429"/>
      <c r="Y26" s="429"/>
      <c r="Z26" s="435" t="str">
        <f>IF(BN11=0,"異動情報の入力完了です。","エラー：未入力項目があります。必要項目を全て入力してください。")</f>
        <v>エラー：未入力項目があります。必要項目を全て入力してください。</v>
      </c>
      <c r="AA26" s="436"/>
      <c r="AB26" s="436"/>
      <c r="AC26" s="436"/>
      <c r="AD26" s="436"/>
      <c r="AE26" s="436"/>
      <c r="AF26" s="436"/>
      <c r="AG26" s="436"/>
      <c r="AH26" s="436"/>
      <c r="AI26" s="437"/>
      <c r="AJ26" s="452">
        <f>BN5+BN7</f>
        <v>1</v>
      </c>
      <c r="AP26" s="417">
        <f>S26</f>
        <v>9</v>
      </c>
      <c r="AQ26" s="418"/>
      <c r="AR26" s="417">
        <f>IF(S26&gt;0,1,2)</f>
        <v>1</v>
      </c>
      <c r="AS26" s="418"/>
      <c r="AT26" s="408" t="s">
        <v>100</v>
      </c>
      <c r="AU26" s="409"/>
      <c r="AV26" s="409"/>
      <c r="AW26" s="409"/>
      <c r="AX26" s="409"/>
      <c r="AY26" s="409"/>
      <c r="AZ26" s="409"/>
      <c r="BA26" s="409"/>
      <c r="BB26" s="409"/>
      <c r="BC26" s="409"/>
      <c r="BD26" s="410"/>
      <c r="BF26" s="417">
        <v>1</v>
      </c>
      <c r="BG26" s="418"/>
      <c r="BH26" s="417"/>
      <c r="BI26" s="418"/>
      <c r="BJ26" s="408" t="s">
        <v>100</v>
      </c>
      <c r="BK26" s="409"/>
      <c r="BL26" s="409"/>
      <c r="BM26" s="409"/>
      <c r="BN26" s="409"/>
      <c r="BO26" s="409"/>
      <c r="BP26" s="409"/>
      <c r="BQ26" s="409"/>
      <c r="BR26" s="409"/>
      <c r="BS26" s="409"/>
      <c r="BT26" s="410"/>
    </row>
    <row r="27" spans="1:72" ht="14.85" customHeight="1" x14ac:dyDescent="0.4">
      <c r="B27" s="153"/>
      <c r="C27" s="430"/>
      <c r="D27" s="431"/>
      <c r="E27" s="431"/>
      <c r="F27" s="431"/>
      <c r="G27" s="438"/>
      <c r="H27" s="439"/>
      <c r="I27" s="439"/>
      <c r="J27" s="439"/>
      <c r="K27" s="439"/>
      <c r="L27" s="439"/>
      <c r="M27" s="439"/>
      <c r="N27" s="439"/>
      <c r="O27" s="439"/>
      <c r="P27" s="440"/>
      <c r="Q27" s="153"/>
      <c r="R27" s="153"/>
      <c r="S27" s="382"/>
      <c r="T27" s="153"/>
      <c r="U27" s="168"/>
      <c r="V27" s="430"/>
      <c r="W27" s="431"/>
      <c r="X27" s="431"/>
      <c r="Y27" s="431"/>
      <c r="Z27" s="438"/>
      <c r="AA27" s="439"/>
      <c r="AB27" s="439"/>
      <c r="AC27" s="439"/>
      <c r="AD27" s="439"/>
      <c r="AE27" s="439"/>
      <c r="AF27" s="439"/>
      <c r="AG27" s="439"/>
      <c r="AH27" s="439"/>
      <c r="AI27" s="440"/>
      <c r="AJ27" s="452"/>
      <c r="AP27" s="419"/>
      <c r="AQ27" s="420"/>
      <c r="AR27" s="419"/>
      <c r="AS27" s="420"/>
      <c r="AT27" s="411"/>
      <c r="AU27" s="412"/>
      <c r="AV27" s="412"/>
      <c r="AW27" s="412"/>
      <c r="AX27" s="412"/>
      <c r="AY27" s="412"/>
      <c r="AZ27" s="412"/>
      <c r="BA27" s="412"/>
      <c r="BB27" s="412"/>
      <c r="BC27" s="412"/>
      <c r="BD27" s="413"/>
      <c r="BF27" s="419"/>
      <c r="BG27" s="420"/>
      <c r="BH27" s="419"/>
      <c r="BI27" s="420"/>
      <c r="BJ27" s="411"/>
      <c r="BK27" s="412"/>
      <c r="BL27" s="412"/>
      <c r="BM27" s="412"/>
      <c r="BN27" s="412"/>
      <c r="BO27" s="412"/>
      <c r="BP27" s="412"/>
      <c r="BQ27" s="412"/>
      <c r="BR27" s="412"/>
      <c r="BS27" s="412"/>
      <c r="BT27" s="413"/>
    </row>
    <row r="28" spans="1:72" ht="14.85" customHeight="1" x14ac:dyDescent="0.4">
      <c r="C28" s="432"/>
      <c r="D28" s="431"/>
      <c r="E28" s="431"/>
      <c r="F28" s="431"/>
      <c r="G28" s="438"/>
      <c r="H28" s="439"/>
      <c r="I28" s="439"/>
      <c r="J28" s="439"/>
      <c r="K28" s="439"/>
      <c r="L28" s="439"/>
      <c r="M28" s="439"/>
      <c r="N28" s="439"/>
      <c r="O28" s="439"/>
      <c r="P28" s="440"/>
      <c r="Q28" s="153"/>
      <c r="R28" s="153"/>
      <c r="S28" s="382"/>
      <c r="U28" s="169"/>
      <c r="V28" s="432"/>
      <c r="W28" s="431"/>
      <c r="X28" s="431"/>
      <c r="Y28" s="431"/>
      <c r="Z28" s="438"/>
      <c r="AA28" s="439"/>
      <c r="AB28" s="439"/>
      <c r="AC28" s="439"/>
      <c r="AD28" s="439"/>
      <c r="AE28" s="439"/>
      <c r="AF28" s="439"/>
      <c r="AG28" s="439"/>
      <c r="AH28" s="439"/>
      <c r="AI28" s="440"/>
      <c r="AJ28" s="452"/>
      <c r="AP28" s="419"/>
      <c r="AQ28" s="420"/>
      <c r="AR28" s="419"/>
      <c r="AS28" s="420"/>
      <c r="AT28" s="411"/>
      <c r="AU28" s="412"/>
      <c r="AV28" s="412"/>
      <c r="AW28" s="412"/>
      <c r="AX28" s="412"/>
      <c r="AY28" s="412"/>
      <c r="AZ28" s="412"/>
      <c r="BA28" s="412"/>
      <c r="BB28" s="412"/>
      <c r="BC28" s="412"/>
      <c r="BD28" s="413"/>
      <c r="BF28" s="419"/>
      <c r="BG28" s="420"/>
      <c r="BH28" s="419"/>
      <c r="BI28" s="420"/>
      <c r="BJ28" s="411"/>
      <c r="BK28" s="412"/>
      <c r="BL28" s="412"/>
      <c r="BM28" s="412"/>
      <c r="BN28" s="412"/>
      <c r="BO28" s="412"/>
      <c r="BP28" s="412"/>
      <c r="BQ28" s="412"/>
      <c r="BR28" s="412"/>
      <c r="BS28" s="412"/>
      <c r="BT28" s="413"/>
    </row>
    <row r="29" spans="1:72" ht="14.85" customHeight="1" thickBot="1" x14ac:dyDescent="0.45">
      <c r="C29" s="433"/>
      <c r="D29" s="434"/>
      <c r="E29" s="434"/>
      <c r="F29" s="434"/>
      <c r="G29" s="441"/>
      <c r="H29" s="442"/>
      <c r="I29" s="442"/>
      <c r="J29" s="442"/>
      <c r="K29" s="442"/>
      <c r="L29" s="442"/>
      <c r="M29" s="442"/>
      <c r="N29" s="442"/>
      <c r="O29" s="442"/>
      <c r="P29" s="443"/>
      <c r="S29" s="382"/>
      <c r="U29" s="169"/>
      <c r="V29" s="433"/>
      <c r="W29" s="434"/>
      <c r="X29" s="434"/>
      <c r="Y29" s="434"/>
      <c r="Z29" s="441"/>
      <c r="AA29" s="442"/>
      <c r="AB29" s="442"/>
      <c r="AC29" s="442"/>
      <c r="AD29" s="442"/>
      <c r="AE29" s="442"/>
      <c r="AF29" s="442"/>
      <c r="AG29" s="442"/>
      <c r="AH29" s="442"/>
      <c r="AI29" s="443"/>
      <c r="AJ29" s="452"/>
      <c r="AP29" s="421"/>
      <c r="AQ29" s="422"/>
      <c r="AR29" s="421"/>
      <c r="AS29" s="422"/>
      <c r="AT29" s="414"/>
      <c r="AU29" s="415"/>
      <c r="AV29" s="415"/>
      <c r="AW29" s="415"/>
      <c r="AX29" s="415"/>
      <c r="AY29" s="415"/>
      <c r="AZ29" s="415"/>
      <c r="BA29" s="415"/>
      <c r="BB29" s="415"/>
      <c r="BC29" s="415"/>
      <c r="BD29" s="416"/>
      <c r="BF29" s="421"/>
      <c r="BG29" s="422"/>
      <c r="BH29" s="421"/>
      <c r="BI29" s="422"/>
      <c r="BJ29" s="414"/>
      <c r="BK29" s="415"/>
      <c r="BL29" s="415"/>
      <c r="BM29" s="415"/>
      <c r="BN29" s="415"/>
      <c r="BO29" s="415"/>
      <c r="BP29" s="415"/>
      <c r="BQ29" s="415"/>
      <c r="BR29" s="415"/>
      <c r="BS29" s="415"/>
      <c r="BT29" s="416"/>
    </row>
    <row r="30" spans="1:72" ht="14.85" customHeight="1" x14ac:dyDescent="0.4">
      <c r="Q30" s="111"/>
      <c r="R30" s="111"/>
      <c r="S30" s="148"/>
      <c r="U30" s="454"/>
      <c r="V30" s="455"/>
      <c r="W30" s="455"/>
      <c r="X30" s="455"/>
      <c r="Y30" s="456"/>
      <c r="Z30" s="456"/>
      <c r="AA30" s="456"/>
      <c r="AB30" s="456"/>
      <c r="AC30" s="456"/>
      <c r="AD30" s="456"/>
      <c r="AE30" s="456"/>
      <c r="AF30" s="456"/>
      <c r="AG30" s="456"/>
      <c r="AH30" s="456"/>
      <c r="AI30" s="456"/>
      <c r="AJ30" s="456"/>
      <c r="BF30" s="417">
        <v>2</v>
      </c>
      <c r="BG30" s="418"/>
      <c r="BH30" s="417"/>
      <c r="BI30" s="418"/>
      <c r="BJ30" s="408" t="s">
        <v>100</v>
      </c>
      <c r="BK30" s="409"/>
      <c r="BL30" s="409"/>
      <c r="BM30" s="409"/>
      <c r="BN30" s="409"/>
      <c r="BO30" s="409"/>
      <c r="BP30" s="409"/>
      <c r="BQ30" s="409"/>
      <c r="BR30" s="409"/>
      <c r="BS30" s="409"/>
      <c r="BT30" s="410"/>
    </row>
    <row r="31" spans="1:72" ht="13.5" customHeight="1" x14ac:dyDescent="0.4">
      <c r="BF31" s="419"/>
      <c r="BG31" s="420"/>
      <c r="BH31" s="419"/>
      <c r="BI31" s="420"/>
      <c r="BJ31" s="411"/>
      <c r="BK31" s="412"/>
      <c r="BL31" s="412"/>
      <c r="BM31" s="412"/>
      <c r="BN31" s="412"/>
      <c r="BO31" s="412"/>
      <c r="BP31" s="412"/>
      <c r="BQ31" s="412"/>
      <c r="BR31" s="412"/>
      <c r="BS31" s="412"/>
      <c r="BT31" s="413"/>
    </row>
    <row r="32" spans="1:72" ht="13.5" customHeight="1" x14ac:dyDescent="0.4">
      <c r="BF32" s="419"/>
      <c r="BG32" s="420"/>
      <c r="BH32" s="419"/>
      <c r="BI32" s="420"/>
      <c r="BJ32" s="411"/>
      <c r="BK32" s="412"/>
      <c r="BL32" s="412"/>
      <c r="BM32" s="412"/>
      <c r="BN32" s="412"/>
      <c r="BO32" s="412"/>
      <c r="BP32" s="412"/>
      <c r="BQ32" s="412"/>
      <c r="BR32" s="412"/>
      <c r="BS32" s="412"/>
      <c r="BT32" s="413"/>
    </row>
    <row r="33" spans="58:72" ht="13.5" customHeight="1" thickBot="1" x14ac:dyDescent="0.45">
      <c r="BF33" s="421"/>
      <c r="BG33" s="422"/>
      <c r="BH33" s="421"/>
      <c r="BI33" s="422"/>
      <c r="BJ33" s="414"/>
      <c r="BK33" s="415"/>
      <c r="BL33" s="415"/>
      <c r="BM33" s="415"/>
      <c r="BN33" s="415"/>
      <c r="BO33" s="415"/>
      <c r="BP33" s="415"/>
      <c r="BQ33" s="415"/>
      <c r="BR33" s="415"/>
      <c r="BS33" s="415"/>
      <c r="BT33" s="416"/>
    </row>
  </sheetData>
  <sheetProtection password="CCEB" sheet="1" objects="1" scenarios="1"/>
  <protectedRanges>
    <protectedRange sqref="F5:O24 Z5:AI10" name="範囲1"/>
  </protectedRanges>
  <mergeCells count="78">
    <mergeCell ref="U30:X30"/>
    <mergeCell ref="Y30:AJ30"/>
    <mergeCell ref="BF30:BG33"/>
    <mergeCell ref="BH30:BI33"/>
    <mergeCell ref="BJ30:BT33"/>
    <mergeCell ref="BH26:BI29"/>
    <mergeCell ref="BJ26:BT29"/>
    <mergeCell ref="BN9:BN10"/>
    <mergeCell ref="U9:Y10"/>
    <mergeCell ref="Z9:AI10"/>
    <mergeCell ref="AJ9:AK10"/>
    <mergeCell ref="AJ26:AJ29"/>
    <mergeCell ref="AP20:AQ25"/>
    <mergeCell ref="AR20:AS25"/>
    <mergeCell ref="AT20:BD25"/>
    <mergeCell ref="BF20:BG25"/>
    <mergeCell ref="BN11:BN12"/>
    <mergeCell ref="AP26:AQ29"/>
    <mergeCell ref="BH20:BI25"/>
    <mergeCell ref="BJ20:BT25"/>
    <mergeCell ref="AR26:AS29"/>
    <mergeCell ref="C26:F29"/>
    <mergeCell ref="G26:P29"/>
    <mergeCell ref="S26:S29"/>
    <mergeCell ref="V26:Y29"/>
    <mergeCell ref="Z26:AI29"/>
    <mergeCell ref="AT26:BD29"/>
    <mergeCell ref="BF26:BG29"/>
    <mergeCell ref="A17:E18"/>
    <mergeCell ref="F17:O18"/>
    <mergeCell ref="P17:Q18"/>
    <mergeCell ref="S17:S18"/>
    <mergeCell ref="A19:E20"/>
    <mergeCell ref="F19:O20"/>
    <mergeCell ref="P19:Q20"/>
    <mergeCell ref="S19:S20"/>
    <mergeCell ref="A21:E22"/>
    <mergeCell ref="F21:O22"/>
    <mergeCell ref="P21:Q22"/>
    <mergeCell ref="S21:S22"/>
    <mergeCell ref="A23:E24"/>
    <mergeCell ref="F23:O24"/>
    <mergeCell ref="A13:E14"/>
    <mergeCell ref="F13:O14"/>
    <mergeCell ref="P13:Q14"/>
    <mergeCell ref="S13:S14"/>
    <mergeCell ref="A15:E16"/>
    <mergeCell ref="F15:O16"/>
    <mergeCell ref="P15:Q16"/>
    <mergeCell ref="S15:S16"/>
    <mergeCell ref="A9:E10"/>
    <mergeCell ref="F9:O10"/>
    <mergeCell ref="P9:Q10"/>
    <mergeCell ref="S9:S10"/>
    <mergeCell ref="A11:E12"/>
    <mergeCell ref="F11:O12"/>
    <mergeCell ref="P11:Q12"/>
    <mergeCell ref="S11:S12"/>
    <mergeCell ref="BJ5:BK6"/>
    <mergeCell ref="BN5:BN6"/>
    <mergeCell ref="A7:E8"/>
    <mergeCell ref="F7:O8"/>
    <mergeCell ref="P7:Q8"/>
    <mergeCell ref="S7:S8"/>
    <mergeCell ref="U7:Y8"/>
    <mergeCell ref="BJ7:BK8"/>
    <mergeCell ref="BN7:BN8"/>
    <mergeCell ref="Z5:AI6"/>
    <mergeCell ref="Z7:AI8"/>
    <mergeCell ref="A1:S1"/>
    <mergeCell ref="B2:R3"/>
    <mergeCell ref="U2:AI3"/>
    <mergeCell ref="A5:E6"/>
    <mergeCell ref="F5:O6"/>
    <mergeCell ref="P5:Q6"/>
    <mergeCell ref="S5:S6"/>
    <mergeCell ref="U5:Y6"/>
    <mergeCell ref="U1:AI1"/>
  </mergeCells>
  <phoneticPr fontId="3"/>
  <conditionalFormatting sqref="G26:P29">
    <cfRule type="expression" dxfId="85" priority="10">
      <formula>$G$26=$AT$26</formula>
    </cfRule>
    <cfRule type="expression" dxfId="84" priority="12">
      <formula>$G$26="基本情報の入力完了です。"</formula>
    </cfRule>
  </conditionalFormatting>
  <conditionalFormatting sqref="Z26:AI29">
    <cfRule type="expression" dxfId="83" priority="9">
      <formula>$Z$26=$BJ$26</formula>
    </cfRule>
    <cfRule type="expression" dxfId="82" priority="11">
      <formula>$Z$26="異動情報の入力完了です。"</formula>
    </cfRule>
  </conditionalFormatting>
  <conditionalFormatting sqref="U7:AI8">
    <cfRule type="expression" dxfId="81" priority="4">
      <formula>OR($Z$5="休止（長期欠席）",$Z$5="休止（長期履修学生の貸与先送り）",$Z$5="休止（留学）")</formula>
    </cfRule>
  </conditionalFormatting>
  <conditionalFormatting sqref="U9:AK10">
    <cfRule type="expression" dxfId="80" priority="3">
      <formula>OR($Z$5="休止（通常の休学）",$Z$5="休止（長期欠席）",$Z$5="休止（留学）")</formula>
    </cfRule>
  </conditionalFormatting>
  <conditionalFormatting sqref="Z11:AI12">
    <cfRule type="expression" dxfId="79" priority="2">
      <formula>OR($Z$5="休止（通常の休学）",$Z$5="休止（長期欠席）",$Z$5="休止（留学）")</formula>
    </cfRule>
  </conditionalFormatting>
  <conditionalFormatting sqref="Z9:AI10">
    <cfRule type="expression" dxfId="78" priority="1">
      <formula>OR($Z$5="休止（留学）",$Z$5="休止（長期欠席）")</formula>
    </cfRule>
  </conditionalFormatting>
  <dataValidations count="12">
    <dataValidation type="whole" allowBlank="1" showInputMessage="1" showErrorMessage="1" errorTitle="奨学生番号②エラー" error="貸与奨学金の11ケタの奨学生番号を入力してください。" sqref="F23:O24">
      <formula1>30000000000</formula1>
      <formula2>99999999999</formula2>
    </dataValidation>
    <dataValidation imeMode="fullKatakana" allowBlank="1" showInputMessage="1" showErrorMessage="1" sqref="F15"/>
    <dataValidation allowBlank="1" showInputMessage="1" showErrorMessage="1" error="西暦YYYY/MM/DDの形式で入力してください。" sqref="AA19:AF20"/>
    <dataValidation type="list" allowBlank="1" showInputMessage="1" showErrorMessage="1" sqref="Z7">
      <formula1>$AP$5:$AP$9</formula1>
    </dataValidation>
    <dataValidation type="date" allowBlank="1" showInputMessage="1" showErrorMessage="1" error="西暦YYYY/MM/DDの形式で入力してください。" sqref="AC14 AA14 AE14">
      <formula1>1</formula1>
      <formula2>146099</formula2>
    </dataValidation>
    <dataValidation type="list" allowBlank="1" showInputMessage="1" showErrorMessage="1" sqref="AA11">
      <formula1>"はい,いいえ"</formula1>
    </dataValidation>
    <dataValidation type="whole" allowBlank="1" showInputMessage="1" showErrorMessage="1" errorTitle="学年エラー" error="数字のみで入力してください。" sqref="F19:O20">
      <formula1>1</formula1>
      <formula2>100</formula2>
    </dataValidation>
    <dataValidation type="date" allowBlank="1" showInputMessage="1" showErrorMessage="1" errorTitle="届出年月日エラー" error="西暦YYYY/MM/DDの形式で入力してください。" sqref="F5:O6">
      <formula1>1</formula1>
      <formula2>117974</formula2>
    </dataValidation>
    <dataValidation type="whole" allowBlank="1" showInputMessage="1" showErrorMessage="1" errorTitle="奨学生番号①エラー" error="貸与奨学金の11ケタの奨学生番号を入力してください。" sqref="F21:O22">
      <formula1>30000000000</formula1>
      <formula2>89999999999</formula2>
    </dataValidation>
    <dataValidation type="list" allowBlank="1" showInputMessage="1" showErrorMessage="1" sqref="Z5">
      <formula1>$AS$5:$AS$9</formula1>
    </dataValidation>
    <dataValidation type="date" allowBlank="1" showInputMessage="1" showErrorMessage="1" errorTitle="生年月日エラー" error="西暦YYYY/MM/DDの形式で入力してください。" sqref="F13:O14">
      <formula1>367</formula1>
      <formula2>110305</formula2>
    </dataValidation>
    <dataValidation type="date" allowBlank="1" showInputMessage="1" showErrorMessage="1" errorTitle="中断希望年月エラー" error="西暦YYYY/MMの形式で入力してください。" sqref="Z9:AI10">
      <formula1>1</formula1>
      <formula2>117861</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U132"/>
  <sheetViews>
    <sheetView showGridLines="0" view="pageBreakPreview" zoomScale="85" zoomScaleNormal="160" zoomScaleSheetLayoutView="85" workbookViewId="0">
      <selection activeCell="U2" sqref="U2:W3"/>
    </sheetView>
  </sheetViews>
  <sheetFormatPr defaultColWidth="2.25" defaultRowHeight="13.5" customHeight="1" x14ac:dyDescent="0.4"/>
  <cols>
    <col min="1" max="6" width="3.125" style="147" customWidth="1"/>
    <col min="7" max="14" width="3.125" style="107" customWidth="1"/>
    <col min="15" max="15" width="3.125" style="31" customWidth="1"/>
    <col min="16" max="22" width="3.125" style="147" customWidth="1"/>
    <col min="23" max="29" width="3.125" style="107" customWidth="1"/>
    <col min="30" max="66" width="3.125" style="111" customWidth="1"/>
    <col min="67" max="72" width="4.625" style="111" customWidth="1"/>
    <col min="73" max="74" width="3.125" style="111" customWidth="1"/>
    <col min="75" max="75" width="4.625" style="111" customWidth="1"/>
    <col min="76" max="76" width="6.625" style="111" customWidth="1"/>
    <col min="77" max="77" width="2.625" style="111" customWidth="1"/>
    <col min="78" max="78" width="4.625" style="111" customWidth="1"/>
    <col min="79" max="80" width="3.125" style="111" customWidth="1"/>
    <col min="81" max="85" width="4.625" style="111" customWidth="1"/>
    <col min="86" max="89" width="3.125" style="111" hidden="1" customWidth="1"/>
    <col min="90" max="90" width="30.625" style="111" hidden="1" customWidth="1"/>
    <col min="91" max="92" width="10.625" style="111" hidden="1" customWidth="1"/>
    <col min="93" max="93" width="9.625" style="111" hidden="1" customWidth="1"/>
    <col min="94" max="117" width="3.125" style="111" hidden="1" customWidth="1"/>
    <col min="118" max="118" width="15.125" style="111" hidden="1" customWidth="1"/>
    <col min="119" max="147" width="3.125" style="111" hidden="1" customWidth="1"/>
    <col min="148" max="148" width="2.625" style="111" hidden="1" customWidth="1"/>
    <col min="149" max="150" width="3.125" style="111" hidden="1" customWidth="1"/>
    <col min="151" max="191" width="2.25" style="107" hidden="1" customWidth="1"/>
    <col min="192" max="192" width="3" style="107" hidden="1" customWidth="1"/>
    <col min="193" max="229" width="2.25" style="107" hidden="1" customWidth="1"/>
    <col min="230" max="230" width="2.25" style="107" customWidth="1"/>
    <col min="231" max="16384" width="2.25" style="107"/>
  </cols>
  <sheetData>
    <row r="1" spans="1:219" ht="30" customHeight="1" thickBot="1" x14ac:dyDescent="0.45">
      <c r="A1" s="170" t="s">
        <v>220</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501" t="s">
        <v>76</v>
      </c>
      <c r="AK1" s="502"/>
      <c r="AL1" s="502"/>
      <c r="AM1" s="502"/>
      <c r="AN1" s="502"/>
      <c r="AO1" s="502"/>
      <c r="AP1" s="502"/>
      <c r="AQ1" s="502"/>
      <c r="AR1" s="502"/>
      <c r="AS1" s="502"/>
      <c r="AT1" s="502"/>
      <c r="AU1" s="502"/>
      <c r="AV1" s="502"/>
      <c r="AW1" s="502"/>
      <c r="AX1" s="502"/>
      <c r="AY1" s="503"/>
      <c r="AZ1" s="212"/>
      <c r="BA1" s="212"/>
      <c r="BB1" s="170"/>
      <c r="BC1" s="170"/>
      <c r="BD1" s="170"/>
      <c r="BE1" s="170"/>
      <c r="BF1" s="170"/>
      <c r="BG1" s="170"/>
      <c r="BH1" s="170"/>
      <c r="BI1" s="170"/>
      <c r="BJ1" s="170"/>
      <c r="BK1" s="170"/>
      <c r="BL1" s="170"/>
      <c r="BM1" s="170"/>
      <c r="BN1" s="170"/>
      <c r="BO1" s="170"/>
      <c r="BP1" s="170"/>
      <c r="BQ1" s="170"/>
      <c r="BR1" s="170"/>
      <c r="BS1" s="170"/>
      <c r="BT1" s="170"/>
      <c r="BU1" s="170"/>
      <c r="BV1" s="501" t="s">
        <v>76</v>
      </c>
      <c r="BW1" s="502"/>
      <c r="BX1" s="502"/>
      <c r="BY1" s="502"/>
      <c r="BZ1" s="502"/>
      <c r="CA1" s="502"/>
      <c r="CB1" s="502"/>
      <c r="CC1" s="502"/>
      <c r="CD1" s="502"/>
      <c r="CE1" s="502"/>
      <c r="CF1" s="502"/>
      <c r="CG1" s="502"/>
      <c r="CH1" s="502"/>
      <c r="CI1" s="502"/>
      <c r="CJ1" s="502"/>
      <c r="CK1" s="503"/>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row>
    <row r="2" spans="1:219" ht="13.5" customHeight="1" x14ac:dyDescent="0.4">
      <c r="B2" s="460" t="s">
        <v>101</v>
      </c>
      <c r="C2" s="461"/>
      <c r="D2" s="461"/>
      <c r="E2" s="461"/>
      <c r="F2" s="461"/>
      <c r="G2" s="461"/>
      <c r="H2" s="461"/>
      <c r="I2" s="461"/>
      <c r="J2" s="461"/>
      <c r="K2" s="461"/>
      <c r="L2" s="461"/>
      <c r="M2" s="461"/>
      <c r="N2" s="461"/>
      <c r="O2" s="461"/>
      <c r="P2" s="461"/>
      <c r="Q2" s="461"/>
      <c r="R2" s="461"/>
      <c r="S2" s="148"/>
      <c r="U2" s="462"/>
      <c r="V2" s="463"/>
      <c r="W2" s="464"/>
      <c r="X2" s="468" t="s">
        <v>3</v>
      </c>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188"/>
      <c r="DJ2" s="188"/>
      <c r="DK2" s="188"/>
      <c r="DL2" s="188"/>
      <c r="DM2" s="188"/>
      <c r="DN2" s="188"/>
      <c r="DO2" s="188"/>
      <c r="DP2" s="188"/>
      <c r="DQ2" s="188"/>
      <c r="DR2" s="188"/>
      <c r="DS2" s="188"/>
      <c r="DT2" s="188"/>
      <c r="DU2" s="188"/>
      <c r="DV2" s="188"/>
      <c r="DW2" s="188"/>
      <c r="DX2" s="188"/>
      <c r="DY2" s="188"/>
      <c r="DZ2" s="188"/>
      <c r="EA2" s="188"/>
      <c r="EB2" s="188"/>
      <c r="EC2" s="188"/>
      <c r="ED2" s="188"/>
      <c r="EE2" s="188"/>
      <c r="EF2" s="188"/>
      <c r="EG2" s="188"/>
      <c r="EH2" s="188"/>
      <c r="EI2" s="188"/>
      <c r="EJ2" s="188"/>
      <c r="EK2" s="188"/>
      <c r="EL2" s="188"/>
      <c r="EM2" s="15"/>
      <c r="EN2" s="15"/>
      <c r="EO2" s="15"/>
      <c r="EP2" s="15"/>
      <c r="EQ2" s="15"/>
      <c r="ER2" s="16"/>
      <c r="ES2" s="16"/>
      <c r="ET2" s="17"/>
      <c r="EU2" s="17"/>
      <c r="EV2" s="17"/>
      <c r="EW2" s="17"/>
      <c r="EX2" s="17"/>
      <c r="EY2" s="17"/>
      <c r="EZ2" s="17"/>
      <c r="FA2" s="17"/>
      <c r="FB2" s="17"/>
      <c r="FC2" s="17"/>
      <c r="FD2" s="18"/>
      <c r="FE2" s="18"/>
      <c r="FF2" s="18"/>
      <c r="FG2" s="18"/>
      <c r="FH2" s="18"/>
      <c r="HK2" s="107" t="s">
        <v>102</v>
      </c>
    </row>
    <row r="3" spans="1:219" ht="13.5" customHeight="1" thickBot="1" x14ac:dyDescent="0.45">
      <c r="B3" s="460"/>
      <c r="C3" s="461"/>
      <c r="D3" s="461"/>
      <c r="E3" s="461"/>
      <c r="F3" s="461"/>
      <c r="G3" s="461"/>
      <c r="H3" s="461"/>
      <c r="I3" s="461"/>
      <c r="J3" s="461"/>
      <c r="K3" s="461"/>
      <c r="L3" s="461"/>
      <c r="M3" s="461"/>
      <c r="N3" s="461"/>
      <c r="O3" s="461"/>
      <c r="P3" s="461"/>
      <c r="Q3" s="461"/>
      <c r="R3" s="461"/>
      <c r="S3" s="148"/>
      <c r="U3" s="465"/>
      <c r="V3" s="466"/>
      <c r="W3" s="467"/>
      <c r="X3" s="468"/>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31"/>
      <c r="EV3" s="31"/>
      <c r="EW3" s="31"/>
      <c r="EX3" s="31"/>
      <c r="EY3" s="31"/>
      <c r="EZ3" s="31"/>
      <c r="FA3" s="31"/>
      <c r="FB3" s="31"/>
      <c r="FC3" s="31"/>
      <c r="FD3" s="31"/>
      <c r="FE3" s="31"/>
      <c r="FF3" s="31"/>
      <c r="FG3" s="31"/>
      <c r="FH3" s="31"/>
    </row>
    <row r="4" spans="1:219" ht="13.5" customHeight="1" x14ac:dyDescent="0.4">
      <c r="B4" s="460"/>
      <c r="C4" s="461"/>
      <c r="D4" s="461"/>
      <c r="E4" s="461"/>
      <c r="F4" s="461"/>
      <c r="G4" s="461"/>
      <c r="H4" s="461"/>
      <c r="I4" s="461"/>
      <c r="J4" s="461"/>
      <c r="K4" s="461"/>
      <c r="L4" s="461"/>
      <c r="M4" s="461"/>
      <c r="N4" s="461"/>
      <c r="O4" s="461"/>
      <c r="P4" s="461"/>
      <c r="Q4" s="461"/>
      <c r="R4" s="461"/>
      <c r="S4" s="148"/>
      <c r="U4" s="483" t="s">
        <v>103</v>
      </c>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191"/>
      <c r="AZ4" s="191"/>
      <c r="BA4" s="191"/>
      <c r="BB4" s="191"/>
      <c r="BC4" s="191"/>
      <c r="BD4" s="191"/>
      <c r="BE4" s="191"/>
      <c r="BF4" s="191"/>
      <c r="BG4" s="191"/>
      <c r="BH4" s="191"/>
      <c r="BI4" s="191"/>
      <c r="BJ4" s="191"/>
      <c r="BK4" s="191"/>
      <c r="BL4" s="191"/>
      <c r="BM4" s="191"/>
      <c r="BN4" s="191"/>
      <c r="BO4" s="191"/>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c r="DI4" s="191"/>
      <c r="DJ4" s="191"/>
      <c r="DK4" s="191"/>
      <c r="DL4" s="191"/>
      <c r="DM4" s="191"/>
      <c r="DN4" s="191"/>
      <c r="DO4" s="191"/>
      <c r="DP4" s="191"/>
      <c r="DQ4" s="191"/>
      <c r="DR4" s="191"/>
      <c r="DS4" s="191"/>
      <c r="DT4" s="191"/>
      <c r="DU4" s="191"/>
      <c r="DV4" s="191"/>
      <c r="DW4" s="191"/>
      <c r="DX4" s="191"/>
      <c r="DY4" s="191"/>
      <c r="DZ4" s="191"/>
      <c r="EA4" s="191"/>
      <c r="EB4" s="191"/>
      <c r="EC4" s="191"/>
      <c r="ED4" s="191"/>
      <c r="EE4" s="191"/>
      <c r="EF4" s="191"/>
      <c r="EG4" s="191"/>
      <c r="EH4" s="191"/>
      <c r="EI4" s="191"/>
      <c r="EJ4" s="191"/>
      <c r="EK4" s="191"/>
      <c r="EL4" s="191"/>
      <c r="EM4" s="191"/>
      <c r="EN4" s="191"/>
      <c r="EO4" s="191"/>
      <c r="EP4" s="191"/>
      <c r="EQ4" s="191"/>
      <c r="ER4" s="191"/>
      <c r="ES4" s="191"/>
      <c r="ET4" s="191"/>
      <c r="EU4" s="191"/>
      <c r="EV4" s="191"/>
      <c r="EW4" s="191"/>
      <c r="EX4" s="191"/>
      <c r="EY4" s="191"/>
      <c r="EZ4" s="191"/>
      <c r="FA4" s="191"/>
      <c r="FB4" s="191"/>
      <c r="FC4" s="191"/>
      <c r="FD4" s="191"/>
      <c r="FE4" s="191"/>
      <c r="FF4" s="191"/>
      <c r="FG4" s="191"/>
      <c r="FH4" s="191"/>
    </row>
    <row r="5" spans="1:219" ht="13.5" customHeight="1" x14ac:dyDescent="0.4">
      <c r="B5" s="461"/>
      <c r="C5" s="461"/>
      <c r="D5" s="461"/>
      <c r="E5" s="461"/>
      <c r="F5" s="461"/>
      <c r="G5" s="461"/>
      <c r="H5" s="461"/>
      <c r="I5" s="461"/>
      <c r="J5" s="461"/>
      <c r="K5" s="461"/>
      <c r="L5" s="461"/>
      <c r="M5" s="461"/>
      <c r="N5" s="461"/>
      <c r="O5" s="461"/>
      <c r="P5" s="461"/>
      <c r="Q5" s="461"/>
      <c r="R5" s="461"/>
      <c r="S5" s="148"/>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483"/>
      <c r="AU5" s="483"/>
      <c r="AV5" s="483"/>
      <c r="AW5" s="483"/>
      <c r="AX5" s="483"/>
      <c r="AY5" s="191"/>
      <c r="AZ5" s="191"/>
      <c r="BA5" s="191"/>
      <c r="BB5" s="191"/>
      <c r="BC5" s="191"/>
      <c r="BD5" s="191"/>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191"/>
      <c r="CW5" s="191"/>
      <c r="CX5" s="191"/>
      <c r="CY5" s="191"/>
      <c r="CZ5" s="191"/>
      <c r="DA5" s="191"/>
      <c r="DB5" s="191"/>
      <c r="DC5" s="191"/>
      <c r="DD5" s="191"/>
      <c r="DE5" s="191"/>
      <c r="DF5" s="191"/>
      <c r="DG5" s="191"/>
      <c r="DH5" s="191"/>
      <c r="DI5" s="191"/>
      <c r="DJ5" s="191"/>
      <c r="DK5" s="191"/>
      <c r="DL5" s="191"/>
      <c r="DM5" s="191"/>
      <c r="DN5" s="191"/>
      <c r="DO5" s="191"/>
      <c r="DP5" s="191"/>
      <c r="DQ5" s="191"/>
      <c r="DR5" s="191"/>
      <c r="DS5" s="191"/>
      <c r="DT5" s="191"/>
      <c r="DU5" s="191"/>
      <c r="DV5" s="191"/>
      <c r="DW5" s="191"/>
      <c r="DX5" s="191"/>
      <c r="DY5" s="191"/>
      <c r="DZ5" s="191"/>
      <c r="EA5" s="191"/>
      <c r="EB5" s="191"/>
      <c r="EC5" s="191"/>
      <c r="ED5" s="191"/>
      <c r="EE5" s="191"/>
      <c r="EF5" s="191"/>
      <c r="EG5" s="191"/>
      <c r="EH5" s="191"/>
      <c r="EI5" s="191"/>
      <c r="EJ5" s="191"/>
      <c r="EK5" s="191"/>
      <c r="EL5" s="191"/>
      <c r="EM5" s="191"/>
      <c r="EN5" s="191"/>
      <c r="EO5" s="191"/>
      <c r="EP5" s="191"/>
      <c r="EQ5" s="191"/>
      <c r="ER5" s="191"/>
      <c r="ES5" s="191"/>
      <c r="ET5" s="191"/>
      <c r="EU5" s="191"/>
      <c r="EV5" s="191"/>
      <c r="EW5" s="191"/>
      <c r="EX5" s="191"/>
      <c r="EY5" s="191"/>
      <c r="EZ5" s="191"/>
      <c r="FA5" s="191"/>
      <c r="FB5" s="191"/>
      <c r="FC5" s="191"/>
      <c r="FD5" s="191"/>
      <c r="FE5" s="191"/>
      <c r="FF5" s="191"/>
      <c r="FG5" s="191"/>
      <c r="FH5" s="191"/>
    </row>
    <row r="6" spans="1:219" s="30" customFormat="1" ht="13.5" customHeight="1" thickBot="1" x14ac:dyDescent="0.45">
      <c r="A6" s="171"/>
      <c r="B6" s="172"/>
      <c r="C6" s="172"/>
      <c r="D6" s="172"/>
      <c r="E6" s="172"/>
      <c r="F6" s="172"/>
      <c r="G6" s="172"/>
      <c r="H6" s="172"/>
      <c r="I6" s="172"/>
      <c r="J6" s="172"/>
      <c r="K6" s="172"/>
      <c r="L6" s="172"/>
      <c r="M6" s="172"/>
      <c r="N6" s="172"/>
      <c r="O6" s="172"/>
      <c r="P6" s="172"/>
      <c r="Q6" s="172"/>
      <c r="R6" s="172"/>
      <c r="S6" s="173"/>
      <c r="T6" s="171"/>
      <c r="AY6" s="155"/>
      <c r="AZ6" s="155"/>
      <c r="BA6" s="155"/>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74"/>
      <c r="CY6" s="174"/>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row>
    <row r="7" spans="1:219" ht="13.5" customHeight="1" x14ac:dyDescent="0.4">
      <c r="B7" s="372" t="s">
        <v>104</v>
      </c>
      <c r="C7" s="372"/>
      <c r="D7" s="372"/>
      <c r="E7" s="372"/>
      <c r="F7" s="175"/>
      <c r="G7" s="470" t="str">
        <f>IF('①基本情報・異動情報（学生入力用）'!F5="","学生入力用未入力です。",'①基本情報・異動情報（学生入力用）'!F5)</f>
        <v>学生入力用未入力です。</v>
      </c>
      <c r="H7" s="471"/>
      <c r="I7" s="471"/>
      <c r="J7" s="471"/>
      <c r="K7" s="471"/>
      <c r="L7" s="471"/>
      <c r="M7" s="471"/>
      <c r="N7" s="471"/>
      <c r="O7" s="471"/>
      <c r="P7" s="472"/>
      <c r="Q7" s="499" t="s">
        <v>105</v>
      </c>
      <c r="R7" s="124"/>
      <c r="S7" s="476"/>
      <c r="U7" s="369" t="s">
        <v>156</v>
      </c>
      <c r="V7" s="370"/>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486"/>
      <c r="AZ7" s="284"/>
      <c r="BA7" s="512" t="s">
        <v>174</v>
      </c>
      <c r="BB7" s="513"/>
      <c r="BC7" s="513"/>
      <c r="BD7" s="513"/>
      <c r="BE7" s="513"/>
      <c r="BF7" s="513"/>
      <c r="BG7" s="513"/>
      <c r="BH7" s="513"/>
      <c r="BI7" s="513"/>
      <c r="BJ7" s="513"/>
      <c r="BK7" s="513"/>
      <c r="BL7" s="513"/>
      <c r="BM7" s="513"/>
      <c r="BN7" s="513"/>
      <c r="BO7" s="513"/>
      <c r="BP7" s="513"/>
      <c r="BQ7" s="513"/>
      <c r="BR7" s="513"/>
      <c r="BS7" s="513"/>
      <c r="BT7" s="513"/>
      <c r="BU7" s="513"/>
      <c r="BV7" s="513"/>
      <c r="BW7" s="513"/>
      <c r="BX7" s="513"/>
      <c r="BY7" s="513"/>
      <c r="BZ7" s="513"/>
      <c r="CA7" s="513"/>
      <c r="CB7" s="513"/>
      <c r="CC7" s="513"/>
      <c r="CD7" s="513"/>
      <c r="CE7" s="513"/>
      <c r="CF7" s="513"/>
      <c r="CG7" s="239"/>
      <c r="CH7" s="239"/>
      <c r="CI7" s="239"/>
      <c r="CJ7" s="239"/>
      <c r="CK7" s="239"/>
      <c r="CL7" s="239"/>
      <c r="CM7" s="239"/>
      <c r="CN7" s="28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89"/>
      <c r="DW7" s="289"/>
      <c r="DX7" s="289"/>
      <c r="DY7" s="289"/>
      <c r="DZ7" s="289"/>
      <c r="EA7" s="289"/>
      <c r="EB7" s="289"/>
      <c r="EC7" s="289"/>
      <c r="ED7" s="289"/>
      <c r="EE7" s="289"/>
      <c r="EF7" s="289"/>
      <c r="EG7" s="289"/>
      <c r="EH7" s="289"/>
      <c r="EI7" s="289"/>
      <c r="EJ7" s="289"/>
      <c r="EK7" s="239"/>
      <c r="EL7" s="239"/>
      <c r="EM7" s="124"/>
      <c r="EN7" s="504" t="e">
        <f>GH7*10000+GJ7*100+GL7*1</f>
        <v>#VALUE!</v>
      </c>
      <c r="EO7" s="505"/>
      <c r="EP7" s="506"/>
      <c r="ES7" s="176" t="s">
        <v>106</v>
      </c>
      <c r="EX7" s="248"/>
      <c r="EY7" s="386">
        <f>IF(AI12="OK",0,1)</f>
        <v>1</v>
      </c>
      <c r="GH7" s="514" t="str">
        <f>IF(AP12="","",YEAR(AP12))</f>
        <v/>
      </c>
      <c r="GI7" s="515"/>
      <c r="GJ7" s="518" t="str">
        <f>IF(AP12="","",MONTH(AP12))</f>
        <v/>
      </c>
      <c r="GK7" s="515"/>
      <c r="GL7" s="518" t="str">
        <f>IF(AP12="","",DAY(AP12))</f>
        <v/>
      </c>
      <c r="GM7" s="526"/>
    </row>
    <row r="8" spans="1:219" ht="13.5" customHeight="1" thickBot="1" x14ac:dyDescent="0.45">
      <c r="B8" s="372"/>
      <c r="C8" s="372"/>
      <c r="D8" s="372"/>
      <c r="E8" s="372"/>
      <c r="F8" s="175"/>
      <c r="G8" s="473"/>
      <c r="H8" s="474"/>
      <c r="I8" s="474"/>
      <c r="J8" s="474"/>
      <c r="K8" s="474"/>
      <c r="L8" s="474"/>
      <c r="M8" s="474"/>
      <c r="N8" s="474"/>
      <c r="O8" s="474"/>
      <c r="P8" s="475"/>
      <c r="Q8" s="500"/>
      <c r="R8" s="124"/>
      <c r="S8" s="476"/>
      <c r="U8" s="369"/>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486"/>
      <c r="AZ8" s="284"/>
      <c r="BA8" s="512"/>
      <c r="BB8" s="513"/>
      <c r="BC8" s="513"/>
      <c r="BD8" s="513"/>
      <c r="BE8" s="513"/>
      <c r="BF8" s="513"/>
      <c r="BG8" s="513"/>
      <c r="BH8" s="513"/>
      <c r="BI8" s="513"/>
      <c r="BJ8" s="513"/>
      <c r="BK8" s="513"/>
      <c r="BL8" s="513"/>
      <c r="BM8" s="513"/>
      <c r="BN8" s="513"/>
      <c r="BO8" s="513"/>
      <c r="BP8" s="513"/>
      <c r="BQ8" s="513"/>
      <c r="BR8" s="513"/>
      <c r="BS8" s="513"/>
      <c r="BT8" s="513"/>
      <c r="BU8" s="513"/>
      <c r="BV8" s="513"/>
      <c r="BW8" s="513"/>
      <c r="BX8" s="513"/>
      <c r="BY8" s="513"/>
      <c r="BZ8" s="513"/>
      <c r="CA8" s="513"/>
      <c r="CB8" s="513"/>
      <c r="CC8" s="513"/>
      <c r="CD8" s="513"/>
      <c r="CE8" s="513"/>
      <c r="CF8" s="513"/>
      <c r="CG8" s="239"/>
      <c r="CH8" s="239"/>
      <c r="CI8" s="239"/>
      <c r="CJ8" s="239"/>
      <c r="CK8" s="239"/>
      <c r="CL8" s="239"/>
      <c r="CM8" s="239"/>
      <c r="CN8" s="289"/>
      <c r="CO8" s="239"/>
      <c r="CP8" s="239"/>
      <c r="CQ8" s="239"/>
      <c r="CR8" s="239"/>
      <c r="CS8" s="239"/>
      <c r="CT8" s="239"/>
      <c r="CU8" s="239"/>
      <c r="CV8" s="239"/>
      <c r="CW8" s="239"/>
      <c r="CX8" s="239"/>
      <c r="CY8" s="239"/>
      <c r="CZ8" s="239"/>
      <c r="DA8" s="239"/>
      <c r="DB8" s="239"/>
      <c r="DC8" s="239"/>
      <c r="DD8" s="239"/>
      <c r="DE8" s="239"/>
      <c r="DF8" s="239"/>
      <c r="DG8" s="239"/>
      <c r="DH8" s="239"/>
      <c r="DI8" s="239"/>
      <c r="DJ8" s="239"/>
      <c r="DK8" s="239"/>
      <c r="DL8" s="239"/>
      <c r="DM8" s="239"/>
      <c r="DN8" s="239"/>
      <c r="DO8" s="239"/>
      <c r="DP8" s="239"/>
      <c r="DQ8" s="239"/>
      <c r="DR8" s="239"/>
      <c r="DS8" s="239"/>
      <c r="DT8" s="239"/>
      <c r="DU8" s="239"/>
      <c r="DV8" s="289"/>
      <c r="DW8" s="289"/>
      <c r="DX8" s="289"/>
      <c r="DY8" s="289"/>
      <c r="DZ8" s="289"/>
      <c r="EA8" s="289"/>
      <c r="EB8" s="289"/>
      <c r="EC8" s="289"/>
      <c r="ED8" s="289"/>
      <c r="EE8" s="289"/>
      <c r="EF8" s="289"/>
      <c r="EG8" s="289"/>
      <c r="EH8" s="289"/>
      <c r="EI8" s="289"/>
      <c r="EJ8" s="289"/>
      <c r="EK8" s="239"/>
      <c r="EL8" s="239"/>
      <c r="EN8" s="507"/>
      <c r="EO8" s="508"/>
      <c r="EP8" s="509"/>
      <c r="ES8" s="176" t="s">
        <v>107</v>
      </c>
      <c r="EX8" s="248"/>
      <c r="EY8" s="386"/>
      <c r="GH8" s="516"/>
      <c r="GI8" s="517"/>
      <c r="GJ8" s="519"/>
      <c r="GK8" s="517"/>
      <c r="GL8" s="519"/>
      <c r="GM8" s="527"/>
    </row>
    <row r="9" spans="1:219" ht="13.5" customHeight="1" x14ac:dyDescent="0.4">
      <c r="B9" s="372" t="s">
        <v>89</v>
      </c>
      <c r="C9" s="372"/>
      <c r="D9" s="372"/>
      <c r="E9" s="372"/>
      <c r="F9" s="175"/>
      <c r="G9" s="477" t="str">
        <f>IF('①基本情報・異動情報（学生入力用）'!F7="","学生入力用未入力です。",'①基本情報・異動情報（学生入力用）'!F7)</f>
        <v>学生入力用未入力です。</v>
      </c>
      <c r="H9" s="478"/>
      <c r="I9" s="478"/>
      <c r="J9" s="478"/>
      <c r="K9" s="478"/>
      <c r="L9" s="478"/>
      <c r="M9" s="478"/>
      <c r="N9" s="478"/>
      <c r="O9" s="478"/>
      <c r="P9" s="479"/>
      <c r="Q9" s="500"/>
      <c r="R9" s="124"/>
      <c r="S9" s="476"/>
      <c r="U9" s="369"/>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370"/>
      <c r="AW9" s="370"/>
      <c r="AX9" s="370"/>
      <c r="AY9" s="124"/>
      <c r="AZ9" s="223"/>
      <c r="BA9" s="512"/>
      <c r="BB9" s="513"/>
      <c r="BC9" s="513"/>
      <c r="BD9" s="513"/>
      <c r="BE9" s="513"/>
      <c r="BF9" s="513"/>
      <c r="BG9" s="513"/>
      <c r="BH9" s="513"/>
      <c r="BI9" s="513"/>
      <c r="BJ9" s="513"/>
      <c r="BK9" s="513"/>
      <c r="BL9" s="513"/>
      <c r="BM9" s="513"/>
      <c r="BN9" s="513"/>
      <c r="BO9" s="513"/>
      <c r="BP9" s="513"/>
      <c r="BQ9" s="513"/>
      <c r="BR9" s="513"/>
      <c r="BS9" s="513"/>
      <c r="BT9" s="513"/>
      <c r="BU9" s="513"/>
      <c r="BV9" s="513"/>
      <c r="BW9" s="513"/>
      <c r="BX9" s="513"/>
      <c r="BY9" s="513"/>
      <c r="BZ9" s="513"/>
      <c r="CA9" s="513"/>
      <c r="CB9" s="513"/>
      <c r="CC9" s="513"/>
      <c r="CD9" s="513"/>
      <c r="CE9" s="513"/>
      <c r="CF9" s="513"/>
      <c r="EX9" s="151"/>
      <c r="EY9" s="386">
        <f>IF(AI14="OK",0,1)</f>
        <v>1</v>
      </c>
    </row>
    <row r="10" spans="1:219" ht="13.5" customHeight="1" thickBot="1" x14ac:dyDescent="0.45">
      <c r="B10" s="372"/>
      <c r="C10" s="372"/>
      <c r="D10" s="372"/>
      <c r="E10" s="372"/>
      <c r="F10" s="175"/>
      <c r="G10" s="480"/>
      <c r="H10" s="481"/>
      <c r="I10" s="481"/>
      <c r="J10" s="481"/>
      <c r="K10" s="481"/>
      <c r="L10" s="481"/>
      <c r="M10" s="481"/>
      <c r="N10" s="481"/>
      <c r="O10" s="481"/>
      <c r="P10" s="482"/>
      <c r="Q10" s="500"/>
      <c r="R10" s="124"/>
      <c r="S10" s="476"/>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0"/>
      <c r="AY10" s="124"/>
      <c r="AZ10" s="223"/>
      <c r="BA10" s="513"/>
      <c r="BB10" s="513"/>
      <c r="BC10" s="513"/>
      <c r="BD10" s="513"/>
      <c r="BE10" s="513"/>
      <c r="BF10" s="513"/>
      <c r="BG10" s="513"/>
      <c r="BH10" s="513"/>
      <c r="BI10" s="513"/>
      <c r="BJ10" s="513"/>
      <c r="BK10" s="513"/>
      <c r="BL10" s="513"/>
      <c r="BM10" s="513"/>
      <c r="BN10" s="513"/>
      <c r="BO10" s="513"/>
      <c r="BP10" s="513"/>
      <c r="BQ10" s="513"/>
      <c r="BR10" s="513"/>
      <c r="BS10" s="513"/>
      <c r="BT10" s="513"/>
      <c r="BU10" s="513"/>
      <c r="BV10" s="513"/>
      <c r="BW10" s="513"/>
      <c r="BX10" s="513"/>
      <c r="BY10" s="513"/>
      <c r="BZ10" s="513"/>
      <c r="CA10" s="513"/>
      <c r="CB10" s="513"/>
      <c r="CC10" s="513"/>
      <c r="CD10" s="513"/>
      <c r="CE10" s="513"/>
      <c r="CF10" s="513"/>
      <c r="EX10" s="248"/>
      <c r="EY10" s="386"/>
    </row>
    <row r="11" spans="1:219" ht="13.5" customHeight="1" thickBot="1" x14ac:dyDescent="0.45">
      <c r="B11" s="372" t="s">
        <v>90</v>
      </c>
      <c r="C11" s="372"/>
      <c r="D11" s="372"/>
      <c r="E11" s="372"/>
      <c r="F11" s="175"/>
      <c r="G11" s="470" t="str">
        <f>IF('①基本情報・異動情報（学生入力用）'!F9="","学生入力用未入力です。",'①基本情報・異動情報（学生入力用）'!F9)</f>
        <v>学生入力用未入力です。</v>
      </c>
      <c r="H11" s="471"/>
      <c r="I11" s="471"/>
      <c r="J11" s="471"/>
      <c r="K11" s="471"/>
      <c r="L11" s="471"/>
      <c r="M11" s="471"/>
      <c r="N11" s="471"/>
      <c r="O11" s="471"/>
      <c r="P11" s="472"/>
      <c r="Q11" s="500"/>
      <c r="R11" s="124"/>
      <c r="S11" s="476"/>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24"/>
      <c r="AZ11" s="223"/>
      <c r="BA11" s="249"/>
      <c r="BB11" s="249"/>
      <c r="BC11" s="249"/>
      <c r="BD11" s="249"/>
      <c r="BE11" s="291"/>
      <c r="BF11" s="249"/>
      <c r="BG11" s="249"/>
      <c r="BH11" s="249"/>
      <c r="BI11" s="249"/>
      <c r="BJ11" s="249"/>
      <c r="BK11" s="249"/>
      <c r="BL11" s="249"/>
      <c r="BM11" s="249"/>
      <c r="BN11" s="249"/>
      <c r="BO11" s="249"/>
      <c r="BP11" s="249"/>
      <c r="BQ11" s="249"/>
      <c r="BR11" s="249"/>
      <c r="BS11" s="249"/>
      <c r="BT11" s="291"/>
      <c r="BU11" s="249"/>
      <c r="BV11" s="249"/>
      <c r="BW11" s="249"/>
      <c r="BX11" s="249"/>
      <c r="BY11" s="249"/>
      <c r="BZ11" s="249"/>
      <c r="CA11" s="249"/>
      <c r="CB11" s="249"/>
      <c r="CC11" s="249"/>
      <c r="CD11" s="249"/>
      <c r="CE11" s="249"/>
      <c r="CF11" s="249"/>
    </row>
    <row r="12" spans="1:219" ht="13.5" customHeight="1" thickBot="1" x14ac:dyDescent="0.45">
      <c r="B12" s="372"/>
      <c r="C12" s="372"/>
      <c r="D12" s="372"/>
      <c r="E12" s="372"/>
      <c r="F12" s="175"/>
      <c r="G12" s="473"/>
      <c r="H12" s="474"/>
      <c r="I12" s="474"/>
      <c r="J12" s="474"/>
      <c r="K12" s="474"/>
      <c r="L12" s="474"/>
      <c r="M12" s="474"/>
      <c r="N12" s="474"/>
      <c r="O12" s="474"/>
      <c r="P12" s="475"/>
      <c r="Q12" s="500"/>
      <c r="R12" s="124"/>
      <c r="S12" s="476"/>
      <c r="U12" s="372" t="s">
        <v>85</v>
      </c>
      <c r="V12" s="372"/>
      <c r="W12" s="372"/>
      <c r="X12" s="372"/>
      <c r="Y12" s="372"/>
      <c r="Z12" s="233"/>
      <c r="AA12" s="520" t="str">
        <f>IF('①基本情報・異動情報（学生入力用）'!Z5="","学生入力用未入力です。",'①基本情報・異動情報（学生入力用）'!Z5)</f>
        <v>学生入力用未入力です。</v>
      </c>
      <c r="AB12" s="521"/>
      <c r="AC12" s="521"/>
      <c r="AD12" s="521"/>
      <c r="AE12" s="521"/>
      <c r="AF12" s="521"/>
      <c r="AG12" s="521"/>
      <c r="AH12" s="522"/>
      <c r="AI12" s="499" t="s">
        <v>105</v>
      </c>
      <c r="AJ12" s="154"/>
      <c r="AK12" s="154"/>
      <c r="AL12" s="154"/>
      <c r="AM12" s="154"/>
      <c r="AN12" s="154"/>
      <c r="AO12" s="155"/>
      <c r="AP12" s="189"/>
      <c r="AQ12" s="155"/>
      <c r="AR12" s="155"/>
      <c r="AS12" s="155"/>
      <c r="AT12" s="155"/>
      <c r="AU12" s="155"/>
      <c r="AV12" s="155"/>
      <c r="AW12" s="155"/>
      <c r="AX12" s="155"/>
      <c r="AY12" s="124"/>
      <c r="AZ12" s="223"/>
      <c r="BA12" s="372" t="s">
        <v>85</v>
      </c>
      <c r="BB12" s="372"/>
      <c r="BC12" s="372"/>
      <c r="BD12" s="372"/>
      <c r="BE12" s="372"/>
      <c r="BF12" s="372"/>
      <c r="BG12" s="233"/>
      <c r="BH12" s="520" t="str">
        <f>IF('①基本情報・異動情報（学生入力用）'!Z5="","学生入力用未入力です。",'①基本情報・異動情報（学生入力用）'!Z5)</f>
        <v>学生入力用未入力です。</v>
      </c>
      <c r="BI12" s="521"/>
      <c r="BJ12" s="521"/>
      <c r="BK12" s="521"/>
      <c r="BL12" s="521"/>
      <c r="BM12" s="521"/>
      <c r="BN12" s="521"/>
      <c r="BO12" s="522"/>
      <c r="BP12" s="499" t="s">
        <v>105</v>
      </c>
      <c r="BQ12" s="154"/>
      <c r="BR12" s="154"/>
      <c r="BS12" s="154"/>
      <c r="BT12" s="154"/>
      <c r="BU12" s="154"/>
      <c r="BV12" s="154"/>
      <c r="BW12" s="155"/>
      <c r="BX12" s="189"/>
      <c r="BY12" s="155"/>
      <c r="BZ12" s="155"/>
      <c r="CA12" s="155"/>
      <c r="CB12" s="155"/>
      <c r="CC12" s="155"/>
      <c r="CD12" s="155"/>
      <c r="CE12" s="155"/>
      <c r="CF12" s="155"/>
      <c r="GP12" s="543" t="e">
        <f>IF(#REF!="","未入力","OK")</f>
        <v>#REF!</v>
      </c>
      <c r="GQ12" s="543"/>
      <c r="GR12" s="386" t="e">
        <f>IF(GP12="OK",0,1)</f>
        <v>#REF!</v>
      </c>
    </row>
    <row r="13" spans="1:219" ht="13.5" customHeight="1" thickBot="1" x14ac:dyDescent="0.45">
      <c r="B13" s="393" t="s">
        <v>91</v>
      </c>
      <c r="C13" s="393"/>
      <c r="D13" s="393"/>
      <c r="E13" s="393"/>
      <c r="F13" s="175"/>
      <c r="G13" s="493" t="str">
        <f>IF('①基本情報・異動情報（学生入力用）'!F11="","学生入力用未入力です。",'①基本情報・異動情報（学生入力用）'!F11)</f>
        <v>学生入力用未入力です。</v>
      </c>
      <c r="H13" s="494"/>
      <c r="I13" s="494"/>
      <c r="J13" s="494"/>
      <c r="K13" s="494"/>
      <c r="L13" s="494"/>
      <c r="M13" s="494"/>
      <c r="N13" s="494"/>
      <c r="O13" s="494"/>
      <c r="P13" s="495"/>
      <c r="Q13" s="500"/>
      <c r="R13" s="124"/>
      <c r="S13" s="476"/>
      <c r="T13" s="177"/>
      <c r="U13" s="372"/>
      <c r="V13" s="372"/>
      <c r="W13" s="372"/>
      <c r="X13" s="372"/>
      <c r="Y13" s="372"/>
      <c r="Z13" s="233"/>
      <c r="AA13" s="523"/>
      <c r="AB13" s="524"/>
      <c r="AC13" s="524"/>
      <c r="AD13" s="524"/>
      <c r="AE13" s="524"/>
      <c r="AF13" s="524"/>
      <c r="AG13" s="524"/>
      <c r="AH13" s="525"/>
      <c r="AI13" s="500"/>
      <c r="AJ13" s="154"/>
      <c r="AK13" s="154"/>
      <c r="AL13" s="154"/>
      <c r="AM13" s="154"/>
      <c r="AN13" s="154"/>
      <c r="AO13" s="155"/>
      <c r="AP13" s="155"/>
      <c r="AQ13" s="155"/>
      <c r="AR13" s="155"/>
      <c r="AS13" s="155"/>
      <c r="AT13" s="155"/>
      <c r="AU13" s="155"/>
      <c r="AV13" s="155"/>
      <c r="AW13" s="155"/>
      <c r="AX13" s="155"/>
      <c r="AY13" s="124"/>
      <c r="AZ13" s="223"/>
      <c r="BA13" s="372"/>
      <c r="BB13" s="372"/>
      <c r="BC13" s="372"/>
      <c r="BD13" s="372"/>
      <c r="BE13" s="372"/>
      <c r="BF13" s="372"/>
      <c r="BG13" s="233"/>
      <c r="BH13" s="523"/>
      <c r="BI13" s="524"/>
      <c r="BJ13" s="524"/>
      <c r="BK13" s="524"/>
      <c r="BL13" s="524"/>
      <c r="BM13" s="524"/>
      <c r="BN13" s="524"/>
      <c r="BO13" s="525"/>
      <c r="BP13" s="500"/>
      <c r="BQ13" s="154"/>
      <c r="BR13" s="154"/>
      <c r="BS13" s="154"/>
      <c r="BT13" s="154"/>
      <c r="BU13" s="154"/>
      <c r="BV13" s="154"/>
      <c r="BW13" s="155"/>
      <c r="BX13" s="155"/>
      <c r="BY13" s="155"/>
      <c r="BZ13" s="155"/>
      <c r="CA13" s="155"/>
      <c r="CB13" s="155"/>
      <c r="CC13" s="155"/>
      <c r="CD13" s="155"/>
      <c r="CE13" s="155"/>
      <c r="CF13" s="155"/>
      <c r="GP13" s="543"/>
      <c r="GQ13" s="543"/>
      <c r="GR13" s="386"/>
    </row>
    <row r="14" spans="1:219" ht="13.5" customHeight="1" thickBot="1" x14ac:dyDescent="0.45">
      <c r="B14" s="393"/>
      <c r="C14" s="393"/>
      <c r="D14" s="393"/>
      <c r="E14" s="393"/>
      <c r="F14" s="175"/>
      <c r="G14" s="544"/>
      <c r="H14" s="545"/>
      <c r="I14" s="545"/>
      <c r="J14" s="545"/>
      <c r="K14" s="545"/>
      <c r="L14" s="545"/>
      <c r="M14" s="545"/>
      <c r="N14" s="545"/>
      <c r="O14" s="545"/>
      <c r="P14" s="546"/>
      <c r="Q14" s="500"/>
      <c r="R14" s="124"/>
      <c r="S14" s="476"/>
      <c r="T14" s="241"/>
      <c r="U14" s="393" t="s">
        <v>134</v>
      </c>
      <c r="V14" s="393"/>
      <c r="W14" s="393"/>
      <c r="X14" s="393"/>
      <c r="Y14" s="393"/>
      <c r="Z14" s="233"/>
      <c r="AA14" s="477" t="str">
        <f>IF('①基本情報・異動情報（学生入力用）'!Z7="","学生入力用未入力です。",'①基本情報・異動情報（学生入力用）'!Z7)</f>
        <v>学生入力用未入力です。</v>
      </c>
      <c r="AB14" s="521"/>
      <c r="AC14" s="521"/>
      <c r="AD14" s="521"/>
      <c r="AE14" s="521"/>
      <c r="AF14" s="521"/>
      <c r="AG14" s="521"/>
      <c r="AH14" s="522"/>
      <c r="AI14" s="499" t="s">
        <v>105</v>
      </c>
      <c r="AJ14" s="155"/>
      <c r="AK14" s="155"/>
      <c r="AL14" s="155"/>
      <c r="AM14" s="155"/>
      <c r="AN14" s="155"/>
      <c r="AO14" s="155"/>
      <c r="AP14" s="542"/>
      <c r="AQ14" s="542"/>
      <c r="AR14" s="542"/>
      <c r="AS14" s="542"/>
      <c r="AT14" s="542"/>
      <c r="AU14" s="542"/>
      <c r="AV14" s="155"/>
      <c r="AW14" s="155"/>
      <c r="AX14" s="155"/>
      <c r="AY14" s="242"/>
      <c r="AZ14" s="224"/>
      <c r="BA14" s="538"/>
      <c r="BB14" s="538"/>
      <c r="BC14" s="538"/>
      <c r="BD14" s="538"/>
      <c r="BE14" s="538"/>
      <c r="BF14" s="538"/>
      <c r="BG14" s="275"/>
      <c r="BH14" s="539"/>
      <c r="BI14" s="540"/>
      <c r="BJ14" s="540"/>
      <c r="BK14" s="540"/>
      <c r="BL14" s="540"/>
      <c r="BM14" s="540"/>
      <c r="BN14" s="540"/>
      <c r="BO14" s="540"/>
      <c r="BP14" s="541"/>
      <c r="BQ14" s="155"/>
      <c r="BR14" s="155"/>
      <c r="BS14" s="155"/>
      <c r="BT14" s="155"/>
      <c r="BU14" s="155"/>
      <c r="BV14" s="155"/>
      <c r="BW14" s="155"/>
      <c r="BX14" s="542"/>
      <c r="BY14" s="542"/>
      <c r="BZ14" s="542"/>
      <c r="CA14" s="542"/>
      <c r="CB14" s="542"/>
      <c r="CC14" s="542"/>
      <c r="CD14" s="155"/>
      <c r="CE14" s="155"/>
      <c r="CF14" s="155"/>
      <c r="CG14" s="242"/>
      <c r="CH14" s="242"/>
      <c r="CI14" s="242"/>
      <c r="CJ14" s="242"/>
      <c r="CK14" s="242"/>
      <c r="CL14" s="242"/>
      <c r="CM14" s="242"/>
      <c r="CN14" s="290"/>
      <c r="CO14" s="242"/>
      <c r="CP14" s="242"/>
      <c r="CQ14" s="242"/>
      <c r="CR14" s="242"/>
      <c r="CS14" s="242"/>
      <c r="CT14" s="242"/>
      <c r="CU14" s="242"/>
      <c r="CV14" s="242"/>
      <c r="CW14" s="242"/>
      <c r="CX14" s="242"/>
      <c r="CY14" s="242"/>
      <c r="CZ14" s="242"/>
      <c r="DA14" s="242"/>
      <c r="DB14" s="242"/>
      <c r="DC14" s="242"/>
      <c r="DD14" s="242"/>
      <c r="DE14" s="242"/>
      <c r="DF14" s="242"/>
      <c r="DG14" s="242"/>
      <c r="DH14" s="242"/>
      <c r="DI14" s="242"/>
      <c r="DJ14" s="242"/>
      <c r="DK14" s="242"/>
      <c r="DL14" s="242"/>
      <c r="DM14" s="242"/>
      <c r="DN14" s="242"/>
      <c r="DO14" s="242"/>
      <c r="DP14" s="242"/>
      <c r="DQ14" s="242"/>
      <c r="DR14" s="242"/>
      <c r="DS14" s="242"/>
      <c r="DT14" s="242"/>
      <c r="DU14" s="242"/>
      <c r="DV14" s="290"/>
      <c r="DW14" s="290"/>
      <c r="DX14" s="290"/>
      <c r="DY14" s="290"/>
      <c r="DZ14" s="290"/>
      <c r="EA14" s="290"/>
      <c r="EB14" s="290"/>
      <c r="EC14" s="290"/>
      <c r="ED14" s="290"/>
      <c r="EE14" s="290"/>
      <c r="EF14" s="290"/>
      <c r="EG14" s="290"/>
      <c r="EH14" s="290"/>
      <c r="EI14" s="290"/>
      <c r="EJ14" s="290"/>
      <c r="EK14" s="242"/>
      <c r="EL14" s="242"/>
      <c r="EM14" s="242"/>
      <c r="EN14" s="550" t="e">
        <f>CI21*10000+CK21*100+CM21</f>
        <v>#VALUE!</v>
      </c>
      <c r="EO14" s="551"/>
      <c r="EP14" s="552"/>
      <c r="EQ14" s="419" t="e">
        <f>IF(EN14&lt;EN16,"正",IF(EN14=EN16,"同","誤"))</f>
        <v>#VALUE!</v>
      </c>
      <c r="ER14" s="486"/>
      <c r="ES14" s="530" t="s">
        <v>110</v>
      </c>
      <c r="ET14" s="531"/>
      <c r="EU14" s="531"/>
      <c r="EV14" s="531"/>
      <c r="EW14" s="531"/>
      <c r="EX14" s="528" t="s">
        <v>111</v>
      </c>
      <c r="EY14" s="529"/>
      <c r="EZ14" s="529"/>
      <c r="FA14" s="529"/>
      <c r="FB14" s="529"/>
      <c r="FC14" s="529"/>
      <c r="FD14" s="529"/>
      <c r="FE14" s="529"/>
      <c r="FF14" s="529"/>
      <c r="FG14" s="529"/>
      <c r="FH14" s="529"/>
      <c r="FI14" s="529"/>
      <c r="FJ14" s="529"/>
      <c r="FN14" s="530">
        <v>0</v>
      </c>
      <c r="FO14" s="531"/>
      <c r="FP14" s="531"/>
      <c r="FQ14" s="531"/>
      <c r="FR14" s="531"/>
      <c r="FS14" s="528" t="s">
        <v>112</v>
      </c>
      <c r="FT14" s="529"/>
      <c r="FU14" s="529"/>
      <c r="FV14" s="529"/>
      <c r="FW14" s="529"/>
      <c r="FX14" s="529"/>
      <c r="FY14" s="529"/>
      <c r="FZ14" s="529"/>
      <c r="GA14" s="529"/>
      <c r="GB14" s="529"/>
      <c r="GC14" s="529"/>
      <c r="GD14" s="529"/>
      <c r="GE14" s="529"/>
      <c r="GP14" s="380" t="str">
        <f>IF(OR(CI21="",CK21="",CM21=""),"未入力","OK")</f>
        <v>未入力</v>
      </c>
      <c r="GQ14" s="381"/>
      <c r="GR14" s="386">
        <f>IF(GP14="OK",0,1)</f>
        <v>1</v>
      </c>
    </row>
    <row r="15" spans="1:219" ht="13.5" customHeight="1" thickBot="1" x14ac:dyDescent="0.45">
      <c r="B15" s="401" t="s">
        <v>113</v>
      </c>
      <c r="C15" s="393"/>
      <c r="D15" s="393"/>
      <c r="E15" s="393"/>
      <c r="F15" s="373"/>
      <c r="G15" s="470" t="str">
        <f>IF('①基本情報・異動情報（学生入力用）'!F13="","学生入力用未入力です。",'①基本情報・異動情報（学生入力用）'!F13)</f>
        <v>学生入力用未入力です。</v>
      </c>
      <c r="H15" s="471"/>
      <c r="I15" s="471"/>
      <c r="J15" s="471"/>
      <c r="K15" s="471"/>
      <c r="L15" s="471"/>
      <c r="M15" s="471"/>
      <c r="N15" s="471"/>
      <c r="O15" s="471"/>
      <c r="P15" s="472"/>
      <c r="Q15" s="500"/>
      <c r="R15" s="124"/>
      <c r="S15" s="476"/>
      <c r="T15" s="241"/>
      <c r="U15" s="393"/>
      <c r="V15" s="393"/>
      <c r="W15" s="393"/>
      <c r="X15" s="393"/>
      <c r="Y15" s="393"/>
      <c r="Z15" s="233"/>
      <c r="AA15" s="523"/>
      <c r="AB15" s="524"/>
      <c r="AC15" s="524"/>
      <c r="AD15" s="524"/>
      <c r="AE15" s="524"/>
      <c r="AF15" s="524"/>
      <c r="AG15" s="524"/>
      <c r="AH15" s="525"/>
      <c r="AI15" s="500"/>
      <c r="AJ15" s="155"/>
      <c r="AK15" s="155"/>
      <c r="AL15" s="155"/>
      <c r="AM15" s="155"/>
      <c r="AN15" s="155"/>
      <c r="AO15" s="155"/>
      <c r="AP15" s="542"/>
      <c r="AQ15" s="542"/>
      <c r="AR15" s="542"/>
      <c r="AS15" s="542"/>
      <c r="AT15" s="542"/>
      <c r="AU15" s="542"/>
      <c r="AV15" s="155"/>
      <c r="AW15" s="155"/>
      <c r="AX15" s="155"/>
      <c r="AY15" s="242"/>
      <c r="AZ15" s="224"/>
      <c r="BA15" s="538"/>
      <c r="BB15" s="538"/>
      <c r="BC15" s="538"/>
      <c r="BD15" s="538"/>
      <c r="BE15" s="538"/>
      <c r="BF15" s="538"/>
      <c r="BG15" s="275"/>
      <c r="BH15" s="540"/>
      <c r="BI15" s="540"/>
      <c r="BJ15" s="540"/>
      <c r="BK15" s="540"/>
      <c r="BL15" s="540"/>
      <c r="BM15" s="540"/>
      <c r="BN15" s="540"/>
      <c r="BO15" s="540"/>
      <c r="BP15" s="541"/>
      <c r="BQ15" s="155"/>
      <c r="BR15" s="155"/>
      <c r="BS15" s="155"/>
      <c r="BT15" s="155"/>
      <c r="BU15" s="155"/>
      <c r="BV15" s="155"/>
      <c r="BW15" s="155"/>
      <c r="BX15" s="542"/>
      <c r="BY15" s="542"/>
      <c r="BZ15" s="542"/>
      <c r="CA15" s="542"/>
      <c r="CB15" s="542"/>
      <c r="CC15" s="542"/>
      <c r="CD15" s="155"/>
      <c r="CE15" s="155"/>
      <c r="CF15" s="155"/>
      <c r="CG15" s="242"/>
      <c r="CH15" s="242"/>
      <c r="CI15" s="242"/>
      <c r="CJ15" s="242"/>
      <c r="CK15" s="242"/>
      <c r="CL15" s="242"/>
      <c r="CM15" s="242"/>
      <c r="CN15" s="290"/>
      <c r="CO15" s="24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242"/>
      <c r="DP15" s="242"/>
      <c r="DQ15" s="242"/>
      <c r="DR15" s="242"/>
      <c r="DS15" s="242"/>
      <c r="DT15" s="242"/>
      <c r="DU15" s="242"/>
      <c r="DV15" s="290"/>
      <c r="DW15" s="290"/>
      <c r="DX15" s="290"/>
      <c r="DY15" s="290"/>
      <c r="DZ15" s="290"/>
      <c r="EA15" s="290"/>
      <c r="EB15" s="290"/>
      <c r="EC15" s="290"/>
      <c r="ED15" s="290"/>
      <c r="EE15" s="290"/>
      <c r="EF15" s="290"/>
      <c r="EG15" s="290"/>
      <c r="EH15" s="290"/>
      <c r="EI15" s="290"/>
      <c r="EJ15" s="290"/>
      <c r="EK15" s="242"/>
      <c r="EL15" s="242"/>
      <c r="EM15" s="242"/>
      <c r="EN15" s="553"/>
      <c r="EO15" s="554"/>
      <c r="EP15" s="555"/>
      <c r="EQ15" s="419"/>
      <c r="ER15" s="486"/>
      <c r="ES15" s="531"/>
      <c r="ET15" s="531"/>
      <c r="EU15" s="531"/>
      <c r="EV15" s="531"/>
      <c r="EW15" s="531"/>
      <c r="EX15" s="529"/>
      <c r="EY15" s="529"/>
      <c r="EZ15" s="529"/>
      <c r="FA15" s="529"/>
      <c r="FB15" s="529"/>
      <c r="FC15" s="529"/>
      <c r="FD15" s="529"/>
      <c r="FE15" s="529"/>
      <c r="FF15" s="529"/>
      <c r="FG15" s="529"/>
      <c r="FH15" s="529"/>
      <c r="FI15" s="529"/>
      <c r="FJ15" s="529"/>
      <c r="FN15" s="531"/>
      <c r="FO15" s="531"/>
      <c r="FP15" s="531"/>
      <c r="FQ15" s="531"/>
      <c r="FR15" s="531"/>
      <c r="FS15" s="529"/>
      <c r="FT15" s="529"/>
      <c r="FU15" s="529"/>
      <c r="FV15" s="529"/>
      <c r="FW15" s="529"/>
      <c r="FX15" s="529"/>
      <c r="FY15" s="529"/>
      <c r="FZ15" s="529"/>
      <c r="GA15" s="529"/>
      <c r="GB15" s="529"/>
      <c r="GC15" s="529"/>
      <c r="GD15" s="529"/>
      <c r="GE15" s="529"/>
      <c r="GP15" s="380"/>
      <c r="GQ15" s="381"/>
      <c r="GR15" s="386"/>
    </row>
    <row r="16" spans="1:219" ht="13.5" customHeight="1" thickBot="1" x14ac:dyDescent="0.45">
      <c r="B16" s="393"/>
      <c r="C16" s="393"/>
      <c r="D16" s="393"/>
      <c r="E16" s="393"/>
      <c r="F16" s="373"/>
      <c r="G16" s="473"/>
      <c r="H16" s="474"/>
      <c r="I16" s="474"/>
      <c r="J16" s="474"/>
      <c r="K16" s="474"/>
      <c r="L16" s="474"/>
      <c r="M16" s="474"/>
      <c r="N16" s="474"/>
      <c r="O16" s="474"/>
      <c r="P16" s="475"/>
      <c r="Q16" s="500"/>
      <c r="R16" s="124"/>
      <c r="S16" s="476"/>
      <c r="AF16" s="178"/>
      <c r="AG16" s="124"/>
      <c r="AH16" s="124"/>
      <c r="AI16" s="124"/>
      <c r="AJ16" s="219"/>
      <c r="AK16" s="511"/>
      <c r="AL16" s="511"/>
      <c r="AY16" s="242"/>
      <c r="AZ16" s="224"/>
      <c r="BA16" s="213"/>
      <c r="BB16" s="242"/>
      <c r="BC16" s="242"/>
      <c r="BD16" s="242"/>
      <c r="BE16" s="290"/>
      <c r="BF16" s="242"/>
      <c r="BG16" s="242"/>
      <c r="BH16" s="242"/>
      <c r="BI16" s="242"/>
      <c r="BJ16" s="242"/>
      <c r="BK16" s="242"/>
      <c r="BL16" s="242"/>
      <c r="BM16" s="242"/>
      <c r="BN16" s="511"/>
      <c r="BO16" s="511"/>
      <c r="BP16" s="222"/>
      <c r="BQ16" s="242"/>
      <c r="BR16" s="242"/>
      <c r="BS16" s="242"/>
      <c r="BT16" s="290"/>
      <c r="BU16" s="242"/>
      <c r="BV16" s="242"/>
      <c r="BW16" s="242"/>
      <c r="BX16" s="242"/>
      <c r="BY16" s="242"/>
      <c r="BZ16" s="242"/>
      <c r="CA16" s="242"/>
      <c r="CB16" s="242"/>
      <c r="CC16" s="242"/>
      <c r="CD16" s="242"/>
      <c r="CE16" s="242"/>
      <c r="CF16" s="242"/>
      <c r="CG16" s="242"/>
      <c r="CH16" s="242"/>
      <c r="CI16" s="242"/>
      <c r="CJ16" s="242"/>
      <c r="CK16" s="242"/>
      <c r="CL16" s="242"/>
      <c r="CM16" s="242"/>
      <c r="CN16" s="290"/>
      <c r="CO16" s="242"/>
      <c r="CP16" s="242"/>
      <c r="CQ16" s="242"/>
      <c r="CR16" s="242"/>
      <c r="CS16" s="242"/>
      <c r="CT16" s="242"/>
      <c r="CU16" s="242"/>
      <c r="CV16" s="242"/>
      <c r="CW16" s="242"/>
      <c r="CX16" s="242"/>
      <c r="CY16" s="242"/>
      <c r="CZ16" s="242"/>
      <c r="DA16" s="242"/>
      <c r="DB16" s="242"/>
      <c r="DC16" s="242"/>
      <c r="DD16" s="242"/>
      <c r="DE16" s="242"/>
      <c r="DF16" s="242"/>
      <c r="DG16" s="242"/>
      <c r="DH16" s="242"/>
      <c r="DI16" s="242"/>
      <c r="DJ16" s="242"/>
      <c r="DK16" s="242"/>
      <c r="DL16" s="242"/>
      <c r="DM16" s="242"/>
      <c r="DN16" s="242"/>
      <c r="DO16" s="242"/>
      <c r="DP16" s="242"/>
      <c r="DQ16" s="242"/>
      <c r="DR16" s="242"/>
      <c r="DS16" s="242"/>
      <c r="DT16" s="242"/>
      <c r="DU16" s="242"/>
      <c r="DV16" s="290"/>
      <c r="DW16" s="290"/>
      <c r="DX16" s="290"/>
      <c r="DY16" s="290"/>
      <c r="DZ16" s="290"/>
      <c r="EA16" s="290"/>
      <c r="EB16" s="290"/>
      <c r="EC16" s="290"/>
      <c r="ED16" s="290"/>
      <c r="EE16" s="290"/>
      <c r="EF16" s="290"/>
      <c r="EG16" s="290"/>
      <c r="EH16" s="290"/>
      <c r="EI16" s="290"/>
      <c r="EJ16" s="290"/>
      <c r="EK16" s="242"/>
      <c r="EL16" s="242"/>
      <c r="EM16" s="242"/>
      <c r="EN16" s="550" t="e">
        <f>IF(#REF!="いいえ","98765432",GH16*10000+GJ16*100+GL16)</f>
        <v>#REF!</v>
      </c>
      <c r="EO16" s="551"/>
      <c r="EP16" s="552"/>
      <c r="EQ16" s="419"/>
      <c r="ER16" s="486"/>
      <c r="ES16" s="531"/>
      <c r="ET16" s="531"/>
      <c r="EU16" s="531"/>
      <c r="EV16" s="531"/>
      <c r="EW16" s="531"/>
      <c r="EX16" s="529"/>
      <c r="EY16" s="529"/>
      <c r="EZ16" s="529"/>
      <c r="FA16" s="529"/>
      <c r="FB16" s="529"/>
      <c r="FC16" s="529"/>
      <c r="FD16" s="529"/>
      <c r="FE16" s="529"/>
      <c r="FF16" s="529"/>
      <c r="FG16" s="529"/>
      <c r="FH16" s="529"/>
      <c r="FI16" s="529"/>
      <c r="FJ16" s="529"/>
      <c r="FN16" s="531"/>
      <c r="FO16" s="531"/>
      <c r="FP16" s="531"/>
      <c r="FQ16" s="531"/>
      <c r="FR16" s="531"/>
      <c r="FS16" s="529"/>
      <c r="FT16" s="529"/>
      <c r="FU16" s="529"/>
      <c r="FV16" s="529"/>
      <c r="FW16" s="529"/>
      <c r="FX16" s="529"/>
      <c r="FY16" s="529"/>
      <c r="FZ16" s="529"/>
      <c r="GA16" s="529"/>
      <c r="GB16" s="529"/>
      <c r="GC16" s="529"/>
      <c r="GD16" s="529"/>
      <c r="GE16" s="529"/>
      <c r="GH16" s="514" t="str">
        <f>IF(AA23="","",YEAR(AA23))</f>
        <v/>
      </c>
      <c r="GI16" s="556"/>
      <c r="GJ16" s="518" t="str">
        <f>IF(AA23="","",MONTH(AA23))</f>
        <v/>
      </c>
      <c r="GK16" s="515"/>
      <c r="GL16" s="556" t="str">
        <f>IF(AA23="","",DAY(AA23))</f>
        <v/>
      </c>
      <c r="GM16" s="526"/>
      <c r="GP16" s="380" t="str">
        <f>IF(OR(GH16="",GJ16="",GL16=""),"未入力","OK")</f>
        <v>未入力</v>
      </c>
      <c r="GQ16" s="381"/>
      <c r="GR16" s="386" t="e">
        <f>IF(#REF!="いいえ",0,IF(GP16="OK",0,1))</f>
        <v>#REF!</v>
      </c>
    </row>
    <row r="17" spans="2:200" ht="15" customHeight="1" thickBot="1" x14ac:dyDescent="0.45">
      <c r="B17" s="372" t="s">
        <v>93</v>
      </c>
      <c r="C17" s="372"/>
      <c r="D17" s="372"/>
      <c r="E17" s="372"/>
      <c r="F17" s="175"/>
      <c r="G17" s="470" t="str">
        <f>IF('①基本情報・異動情報（学生入力用）'!F15="","学生入力用未入力です。",'①基本情報・異動情報（学生入力用）'!F15)</f>
        <v>学生入力用未入力です。</v>
      </c>
      <c r="H17" s="471"/>
      <c r="I17" s="471"/>
      <c r="J17" s="471"/>
      <c r="K17" s="471"/>
      <c r="L17" s="471"/>
      <c r="M17" s="471"/>
      <c r="N17" s="471"/>
      <c r="O17" s="471"/>
      <c r="P17" s="472"/>
      <c r="Q17" s="500"/>
      <c r="R17" s="124"/>
      <c r="S17" s="476"/>
      <c r="T17" s="241"/>
      <c r="U17" s="193"/>
      <c r="V17" s="194"/>
      <c r="W17" s="195"/>
      <c r="X17" s="195"/>
      <c r="Y17" s="195"/>
      <c r="Z17" s="195"/>
      <c r="AA17" s="195"/>
      <c r="AB17" s="195"/>
      <c r="AC17" s="195"/>
      <c r="AD17" s="196"/>
      <c r="AE17" s="196"/>
      <c r="AF17" s="196"/>
      <c r="AG17" s="196"/>
      <c r="AH17" s="196"/>
      <c r="AI17" s="196"/>
      <c r="AJ17" s="196"/>
      <c r="AK17" s="196"/>
      <c r="AL17" s="196"/>
      <c r="AM17" s="196"/>
      <c r="AN17" s="196"/>
      <c r="AO17" s="196"/>
      <c r="AP17" s="196"/>
      <c r="AQ17" s="196"/>
      <c r="AR17" s="196"/>
      <c r="AS17" s="196"/>
      <c r="AT17" s="196"/>
      <c r="AU17" s="196"/>
      <c r="AV17" s="196"/>
      <c r="AW17" s="196"/>
      <c r="AX17" s="214"/>
      <c r="AY17" s="215"/>
      <c r="AZ17" s="223"/>
      <c r="BA17" s="218"/>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7"/>
      <c r="CG17" s="242"/>
      <c r="CH17" s="242"/>
      <c r="CI17" s="242"/>
      <c r="CJ17" s="242"/>
      <c r="CK17" s="242"/>
      <c r="CL17" s="242"/>
      <c r="CM17" s="242"/>
      <c r="CN17" s="290"/>
      <c r="CO17" s="242"/>
      <c r="CP17" s="242"/>
      <c r="CQ17" s="242"/>
      <c r="CR17" s="242"/>
      <c r="CS17" s="242"/>
      <c r="CT17" s="242"/>
      <c r="CU17" s="242"/>
      <c r="CV17" s="242"/>
      <c r="CW17" s="242"/>
      <c r="CX17" s="242"/>
      <c r="CY17" s="242"/>
      <c r="CZ17" s="242"/>
      <c r="DA17" s="242"/>
      <c r="DB17" s="242"/>
      <c r="DC17" s="242"/>
      <c r="DD17" s="242"/>
      <c r="DE17" s="242"/>
      <c r="DF17" s="242"/>
      <c r="DG17" s="242"/>
      <c r="DH17" s="242"/>
      <c r="DI17" s="242"/>
      <c r="DJ17" s="242"/>
      <c r="DK17" s="242"/>
      <c r="DL17" s="242"/>
      <c r="DM17" s="242"/>
      <c r="DN17" s="242"/>
      <c r="DO17" s="242"/>
      <c r="DP17" s="242"/>
      <c r="DQ17" s="242"/>
      <c r="DR17" s="242"/>
      <c r="DS17" s="242"/>
      <c r="DT17" s="242"/>
      <c r="DU17" s="242"/>
      <c r="DV17" s="290"/>
      <c r="DW17" s="290"/>
      <c r="DX17" s="290"/>
      <c r="DY17" s="290"/>
      <c r="DZ17" s="290"/>
      <c r="EA17" s="290"/>
      <c r="EB17" s="290"/>
      <c r="EC17" s="290"/>
      <c r="ED17" s="290"/>
      <c r="EE17" s="290"/>
      <c r="EF17" s="290"/>
      <c r="EG17" s="290"/>
      <c r="EH17" s="290"/>
      <c r="EI17" s="290"/>
      <c r="EJ17" s="290"/>
      <c r="EK17" s="242"/>
      <c r="EL17" s="242"/>
      <c r="EM17" s="242"/>
      <c r="EN17" s="553"/>
      <c r="EO17" s="554"/>
      <c r="EP17" s="555"/>
      <c r="EQ17" s="419"/>
      <c r="ER17" s="486"/>
      <c r="ES17" s="530" t="s">
        <v>114</v>
      </c>
      <c r="ET17" s="531"/>
      <c r="EU17" s="531"/>
      <c r="EV17" s="531"/>
      <c r="EW17" s="531"/>
      <c r="EX17" s="528" t="s">
        <v>115</v>
      </c>
      <c r="EY17" s="529"/>
      <c r="EZ17" s="529"/>
      <c r="FA17" s="529"/>
      <c r="FB17" s="529"/>
      <c r="FC17" s="529"/>
      <c r="FD17" s="529"/>
      <c r="FE17" s="529"/>
      <c r="FF17" s="529"/>
      <c r="FG17" s="529"/>
      <c r="FH17" s="529"/>
      <c r="FI17" s="529"/>
      <c r="FJ17" s="529"/>
      <c r="FN17" s="530" t="e">
        <f>GR18</f>
        <v>#REF!</v>
      </c>
      <c r="FO17" s="531"/>
      <c r="FP17" s="531"/>
      <c r="FQ17" s="531"/>
      <c r="FR17" s="531"/>
      <c r="FS17" s="528" t="s">
        <v>100</v>
      </c>
      <c r="FT17" s="529"/>
      <c r="FU17" s="529"/>
      <c r="FV17" s="529"/>
      <c r="FW17" s="529"/>
      <c r="FX17" s="529"/>
      <c r="FY17" s="529"/>
      <c r="FZ17" s="529"/>
      <c r="GA17" s="529"/>
      <c r="GB17" s="529"/>
      <c r="GC17" s="529"/>
      <c r="GD17" s="529"/>
      <c r="GE17" s="529"/>
      <c r="GH17" s="516"/>
      <c r="GI17" s="557"/>
      <c r="GJ17" s="519"/>
      <c r="GK17" s="517"/>
      <c r="GL17" s="557"/>
      <c r="GM17" s="527"/>
      <c r="GP17" s="380"/>
      <c r="GQ17" s="381"/>
      <c r="GR17" s="386"/>
    </row>
    <row r="18" spans="2:200" ht="15" customHeight="1" thickBot="1" x14ac:dyDescent="0.45">
      <c r="B18" s="372"/>
      <c r="C18" s="372"/>
      <c r="D18" s="372"/>
      <c r="E18" s="372"/>
      <c r="F18" s="175"/>
      <c r="G18" s="547"/>
      <c r="H18" s="548"/>
      <c r="I18" s="548"/>
      <c r="J18" s="548"/>
      <c r="K18" s="548"/>
      <c r="L18" s="548"/>
      <c r="M18" s="548"/>
      <c r="N18" s="548"/>
      <c r="O18" s="548"/>
      <c r="P18" s="549"/>
      <c r="Q18" s="500"/>
      <c r="R18" s="124"/>
      <c r="S18" s="476"/>
      <c r="T18" s="241"/>
      <c r="U18" s="198"/>
      <c r="V18" s="510" t="s">
        <v>135</v>
      </c>
      <c r="W18" s="510"/>
      <c r="X18" s="510"/>
      <c r="Y18" s="510"/>
      <c r="Z18" s="510"/>
      <c r="AA18" s="510"/>
      <c r="AB18" s="510"/>
      <c r="AC18" s="510"/>
      <c r="AD18" s="510"/>
      <c r="AE18" s="510"/>
      <c r="AF18" s="510"/>
      <c r="AG18" s="510"/>
      <c r="AH18" s="510"/>
      <c r="AI18" s="510"/>
      <c r="AJ18" s="510"/>
      <c r="AK18" s="510"/>
      <c r="AL18" s="510"/>
      <c r="AM18" s="510"/>
      <c r="AN18" s="510"/>
      <c r="AO18" s="510"/>
      <c r="AP18" s="510"/>
      <c r="AQ18" s="510"/>
      <c r="AR18" s="510"/>
      <c r="AS18" s="510"/>
      <c r="AT18" s="510"/>
      <c r="AU18" s="510"/>
      <c r="AV18" s="510"/>
      <c r="AW18" s="510"/>
      <c r="AX18" s="201"/>
      <c r="AY18" s="216"/>
      <c r="AZ18" s="224"/>
      <c r="BA18" s="216"/>
      <c r="BB18" s="510" t="s">
        <v>140</v>
      </c>
      <c r="BC18" s="510"/>
      <c r="BD18" s="510"/>
      <c r="BE18" s="510"/>
      <c r="BF18" s="510"/>
      <c r="BG18" s="510"/>
      <c r="BH18" s="510"/>
      <c r="BI18" s="510"/>
      <c r="BJ18" s="510"/>
      <c r="BK18" s="510"/>
      <c r="BL18" s="510"/>
      <c r="BM18" s="510"/>
      <c r="BN18" s="510"/>
      <c r="BO18" s="510"/>
      <c r="BP18" s="510"/>
      <c r="BQ18" s="510"/>
      <c r="BR18" s="510"/>
      <c r="BS18" s="510"/>
      <c r="BT18" s="510"/>
      <c r="BU18" s="510"/>
      <c r="BV18" s="510"/>
      <c r="BW18" s="510"/>
      <c r="BX18" s="510"/>
      <c r="BY18" s="510"/>
      <c r="BZ18" s="510"/>
      <c r="CA18" s="510"/>
      <c r="CB18" s="510"/>
      <c r="CC18" s="510"/>
      <c r="CD18" s="510"/>
      <c r="CE18" s="199"/>
      <c r="CF18" s="200"/>
      <c r="CG18" s="242"/>
      <c r="CH18" s="242"/>
      <c r="CI18" s="242"/>
      <c r="CJ18" s="242"/>
      <c r="CK18" s="242"/>
      <c r="CL18" s="242"/>
      <c r="CM18" s="242"/>
      <c r="CN18" s="290"/>
      <c r="CO18" s="242"/>
      <c r="CP18" s="242"/>
      <c r="CQ18" s="242"/>
      <c r="CR18" s="242"/>
      <c r="CS18" s="242"/>
      <c r="CT18" s="242"/>
      <c r="CU18" s="242"/>
      <c r="CV18" s="242"/>
      <c r="CW18" s="242"/>
      <c r="CX18" s="242"/>
      <c r="CY18" s="242"/>
      <c r="CZ18" s="242"/>
      <c r="DA18" s="242"/>
      <c r="DB18" s="242"/>
      <c r="DC18" s="242"/>
      <c r="DD18" s="242"/>
      <c r="DE18" s="242"/>
      <c r="DF18" s="242"/>
      <c r="DG18" s="242"/>
      <c r="DH18" s="242"/>
      <c r="DI18" s="242"/>
      <c r="DJ18" s="242"/>
      <c r="DK18" s="242"/>
      <c r="DL18" s="242"/>
      <c r="DM18" s="242"/>
      <c r="DN18" s="242"/>
      <c r="DO18" s="242"/>
      <c r="DP18" s="242"/>
      <c r="DQ18" s="242"/>
      <c r="DR18" s="242"/>
      <c r="DS18" s="242"/>
      <c r="DT18" s="242"/>
      <c r="DU18" s="242"/>
      <c r="DV18" s="290"/>
      <c r="DW18" s="290"/>
      <c r="DX18" s="290"/>
      <c r="DY18" s="290"/>
      <c r="DZ18" s="290"/>
      <c r="EA18" s="290"/>
      <c r="EB18" s="290"/>
      <c r="EC18" s="290"/>
      <c r="ED18" s="290"/>
      <c r="EE18" s="290"/>
      <c r="EF18" s="290"/>
      <c r="EG18" s="290"/>
      <c r="EH18" s="290"/>
      <c r="EI18" s="290"/>
      <c r="EJ18" s="290"/>
      <c r="EK18" s="242"/>
      <c r="EL18" s="242"/>
      <c r="EM18" s="242"/>
      <c r="EN18" s="179"/>
      <c r="EO18" s="179"/>
      <c r="EP18" s="179"/>
      <c r="EQ18" s="239"/>
      <c r="ER18" s="239"/>
      <c r="ES18" s="531"/>
      <c r="ET18" s="531"/>
      <c r="EU18" s="531"/>
      <c r="EV18" s="531"/>
      <c r="EW18" s="531"/>
      <c r="EX18" s="529"/>
      <c r="EY18" s="529"/>
      <c r="EZ18" s="529"/>
      <c r="FA18" s="529"/>
      <c r="FB18" s="529"/>
      <c r="FC18" s="529"/>
      <c r="FD18" s="529"/>
      <c r="FE18" s="529"/>
      <c r="FF18" s="529"/>
      <c r="FG18" s="529"/>
      <c r="FH18" s="529"/>
      <c r="FI18" s="529"/>
      <c r="FJ18" s="529"/>
      <c r="FN18" s="531"/>
      <c r="FO18" s="531"/>
      <c r="FP18" s="531"/>
      <c r="FQ18" s="531"/>
      <c r="FR18" s="531"/>
      <c r="FS18" s="529"/>
      <c r="FT18" s="529"/>
      <c r="FU18" s="529"/>
      <c r="FV18" s="529"/>
      <c r="FW18" s="529"/>
      <c r="FX18" s="529"/>
      <c r="FY18" s="529"/>
      <c r="FZ18" s="529"/>
      <c r="GA18" s="529"/>
      <c r="GB18" s="529"/>
      <c r="GC18" s="529"/>
      <c r="GD18" s="529"/>
      <c r="GE18" s="529"/>
      <c r="GP18" s="234"/>
      <c r="GQ18" s="234"/>
      <c r="GR18" s="386" t="e">
        <f>GR12+GR14+GR16</f>
        <v>#REF!</v>
      </c>
    </row>
    <row r="19" spans="2:200" ht="15" customHeight="1" x14ac:dyDescent="0.4">
      <c r="B19" s="372" t="s">
        <v>116</v>
      </c>
      <c r="C19" s="372"/>
      <c r="D19" s="372"/>
      <c r="E19" s="372"/>
      <c r="F19" s="175"/>
      <c r="G19" s="470" t="str">
        <f>IF('①基本情報・異動情報（学生入力用）'!F17="","学生入力用未入力です。",'①基本情報・異動情報（学生入力用）'!F17)</f>
        <v>学生入力用未入力です。</v>
      </c>
      <c r="H19" s="471"/>
      <c r="I19" s="471"/>
      <c r="J19" s="471"/>
      <c r="K19" s="471"/>
      <c r="L19" s="471"/>
      <c r="M19" s="471"/>
      <c r="N19" s="471"/>
      <c r="O19" s="471"/>
      <c r="P19" s="472"/>
      <c r="Q19" s="500"/>
      <c r="R19" s="124"/>
      <c r="S19" s="476"/>
      <c r="T19" s="241"/>
      <c r="U19" s="198"/>
      <c r="V19" s="510"/>
      <c r="W19" s="510"/>
      <c r="X19" s="510"/>
      <c r="Y19" s="510"/>
      <c r="Z19" s="510"/>
      <c r="AA19" s="510"/>
      <c r="AB19" s="510"/>
      <c r="AC19" s="510"/>
      <c r="AD19" s="510"/>
      <c r="AE19" s="510"/>
      <c r="AF19" s="510"/>
      <c r="AG19" s="510"/>
      <c r="AH19" s="510"/>
      <c r="AI19" s="510"/>
      <c r="AJ19" s="510"/>
      <c r="AK19" s="510"/>
      <c r="AL19" s="510"/>
      <c r="AM19" s="510"/>
      <c r="AN19" s="510"/>
      <c r="AO19" s="510"/>
      <c r="AP19" s="510"/>
      <c r="AQ19" s="510"/>
      <c r="AR19" s="510"/>
      <c r="AS19" s="510"/>
      <c r="AT19" s="510"/>
      <c r="AU19" s="510"/>
      <c r="AV19" s="510"/>
      <c r="AW19" s="510"/>
      <c r="AX19" s="201"/>
      <c r="AY19" s="216"/>
      <c r="AZ19" s="224"/>
      <c r="BA19" s="216"/>
      <c r="BB19" s="510"/>
      <c r="BC19" s="510"/>
      <c r="BD19" s="510"/>
      <c r="BE19" s="510"/>
      <c r="BF19" s="510"/>
      <c r="BG19" s="510"/>
      <c r="BH19" s="510"/>
      <c r="BI19" s="510"/>
      <c r="BJ19" s="510"/>
      <c r="BK19" s="510"/>
      <c r="BL19" s="510"/>
      <c r="BM19" s="510"/>
      <c r="BN19" s="510"/>
      <c r="BO19" s="510"/>
      <c r="BP19" s="510"/>
      <c r="BQ19" s="510"/>
      <c r="BR19" s="510"/>
      <c r="BS19" s="510"/>
      <c r="BT19" s="510"/>
      <c r="BU19" s="510"/>
      <c r="BV19" s="510"/>
      <c r="BW19" s="510"/>
      <c r="BX19" s="510"/>
      <c r="BY19" s="510"/>
      <c r="BZ19" s="510"/>
      <c r="CA19" s="510"/>
      <c r="CB19" s="510"/>
      <c r="CC19" s="510"/>
      <c r="CD19" s="510"/>
      <c r="CE19" s="199"/>
      <c r="CF19" s="201"/>
      <c r="CG19" s="155"/>
      <c r="CH19" s="155"/>
      <c r="CI19" s="155"/>
      <c r="CJ19" s="155"/>
      <c r="CK19" s="155"/>
      <c r="CL19" s="155"/>
      <c r="CM19" s="155"/>
      <c r="CN19" s="155"/>
      <c r="CO19" s="155"/>
      <c r="CP19" s="155"/>
      <c r="CQ19" s="155"/>
      <c r="CR19" s="532" t="s">
        <v>144</v>
      </c>
      <c r="CS19" s="533"/>
      <c r="CT19" s="533"/>
      <c r="CU19" s="533"/>
      <c r="CV19" s="533"/>
      <c r="CW19" s="533"/>
      <c r="CX19" s="534"/>
      <c r="CY19" s="532" t="s">
        <v>146</v>
      </c>
      <c r="CZ19" s="533"/>
      <c r="DA19" s="534"/>
      <c r="DB19" s="155"/>
      <c r="DC19" s="155"/>
      <c r="DD19" s="155"/>
      <c r="DE19" s="155"/>
      <c r="DF19" s="155"/>
      <c r="DG19" s="155"/>
      <c r="DH19" s="155"/>
      <c r="DI19" s="155"/>
      <c r="DJ19" s="155"/>
      <c r="DK19" s="155"/>
      <c r="DL19" s="155"/>
      <c r="DM19" s="155"/>
      <c r="DN19" s="155"/>
      <c r="DO19" s="155"/>
      <c r="DP19" s="155"/>
      <c r="DQ19" s="155"/>
      <c r="DR19" s="155"/>
      <c r="DS19" s="155"/>
      <c r="DT19" s="155"/>
      <c r="DU19" s="155"/>
      <c r="DV19" s="155"/>
      <c r="DW19" s="155"/>
      <c r="DX19" s="155"/>
      <c r="DY19" s="155"/>
      <c r="DZ19" s="155"/>
      <c r="EA19" s="155"/>
      <c r="EB19" s="155"/>
      <c r="EC19" s="155"/>
      <c r="ED19" s="155"/>
      <c r="EE19" s="155"/>
      <c r="EF19" s="155"/>
      <c r="EG19" s="155"/>
      <c r="EH19" s="155"/>
      <c r="EI19" s="155"/>
      <c r="EJ19" s="155"/>
      <c r="EK19" s="155"/>
      <c r="EL19" s="155"/>
      <c r="EM19" s="155"/>
      <c r="EN19" s="155"/>
      <c r="EO19" s="155"/>
      <c r="EP19" s="124"/>
      <c r="EQ19" s="124"/>
      <c r="ES19" s="531"/>
      <c r="ET19" s="531"/>
      <c r="EU19" s="531"/>
      <c r="EV19" s="531"/>
      <c r="EW19" s="531"/>
      <c r="EX19" s="529"/>
      <c r="EY19" s="529"/>
      <c r="EZ19" s="529"/>
      <c r="FA19" s="529"/>
      <c r="FB19" s="529"/>
      <c r="FC19" s="529"/>
      <c r="FD19" s="529"/>
      <c r="FE19" s="529"/>
      <c r="FF19" s="529"/>
      <c r="FG19" s="529"/>
      <c r="FH19" s="529"/>
      <c r="FI19" s="529"/>
      <c r="FJ19" s="529"/>
      <c r="FN19" s="531"/>
      <c r="FO19" s="531"/>
      <c r="FP19" s="531"/>
      <c r="FQ19" s="531"/>
      <c r="FR19" s="531"/>
      <c r="FS19" s="529"/>
      <c r="FT19" s="529"/>
      <c r="FU19" s="529"/>
      <c r="FV19" s="529"/>
      <c r="FW19" s="529"/>
      <c r="FX19" s="529"/>
      <c r="FY19" s="529"/>
      <c r="FZ19" s="529"/>
      <c r="GA19" s="529"/>
      <c r="GB19" s="529"/>
      <c r="GC19" s="529"/>
      <c r="GD19" s="529"/>
      <c r="GE19" s="529"/>
      <c r="GP19" s="181"/>
      <c r="GQ19" s="181"/>
      <c r="GR19" s="386"/>
    </row>
    <row r="20" spans="2:200" ht="15" customHeight="1" thickBot="1" x14ac:dyDescent="0.45">
      <c r="B20" s="372"/>
      <c r="C20" s="372"/>
      <c r="D20" s="372"/>
      <c r="E20" s="372"/>
      <c r="F20" s="175"/>
      <c r="G20" s="473"/>
      <c r="H20" s="474"/>
      <c r="I20" s="474"/>
      <c r="J20" s="474"/>
      <c r="K20" s="474"/>
      <c r="L20" s="474"/>
      <c r="M20" s="474"/>
      <c r="N20" s="474"/>
      <c r="O20" s="474"/>
      <c r="P20" s="475"/>
      <c r="Q20" s="500"/>
      <c r="R20" s="124"/>
      <c r="S20" s="476"/>
      <c r="T20" s="241"/>
      <c r="U20" s="198"/>
      <c r="V20" s="241"/>
      <c r="W20" s="31"/>
      <c r="X20" s="31"/>
      <c r="Y20" s="31"/>
      <c r="Z20" s="31"/>
      <c r="AA20" s="31"/>
      <c r="AB20" s="31"/>
      <c r="AC20" s="31"/>
      <c r="AD20" s="124"/>
      <c r="AE20" s="124"/>
      <c r="AF20" s="124"/>
      <c r="AG20" s="124"/>
      <c r="AH20" s="124"/>
      <c r="AI20" s="124"/>
      <c r="AJ20" s="124"/>
      <c r="AK20" s="124"/>
      <c r="AL20" s="124"/>
      <c r="AM20" s="124"/>
      <c r="AN20" s="124"/>
      <c r="AO20" s="124"/>
      <c r="AP20" s="124"/>
      <c r="AQ20" s="124"/>
      <c r="AR20" s="124"/>
      <c r="AS20" s="124"/>
      <c r="AT20" s="124"/>
      <c r="AU20" s="124"/>
      <c r="AV20" s="242"/>
      <c r="AW20" s="242"/>
      <c r="AX20" s="200"/>
      <c r="AY20" s="217"/>
      <c r="AZ20" s="225"/>
      <c r="BA20" s="217"/>
      <c r="BB20" s="241"/>
      <c r="BC20" s="241"/>
      <c r="BD20" s="31"/>
      <c r="BE20" s="31"/>
      <c r="BF20" s="31"/>
      <c r="BG20" s="31"/>
      <c r="BH20" s="31"/>
      <c r="BI20" s="31"/>
      <c r="BJ20" s="31"/>
      <c r="BK20" s="31"/>
      <c r="BL20" s="124"/>
      <c r="BM20" s="124"/>
      <c r="BN20" s="124"/>
      <c r="BO20" s="124"/>
      <c r="BP20" s="124"/>
      <c r="BQ20" s="124"/>
      <c r="BR20" s="124"/>
      <c r="BS20" s="124"/>
      <c r="BT20" s="124"/>
      <c r="BU20" s="124"/>
      <c r="BV20" s="124"/>
      <c r="BW20" s="124"/>
      <c r="BX20" s="124"/>
      <c r="BY20" s="124"/>
      <c r="BZ20" s="124"/>
      <c r="CA20" s="124"/>
      <c r="CB20" s="124"/>
      <c r="CC20" s="242"/>
      <c r="CD20" s="242"/>
      <c r="CE20" s="242"/>
      <c r="CF20" s="201"/>
      <c r="CG20" s="155"/>
      <c r="CH20" s="155"/>
      <c r="CI20" s="155"/>
      <c r="CJ20" s="155"/>
      <c r="CK20" s="155"/>
      <c r="CL20" s="155"/>
      <c r="CM20" s="155"/>
      <c r="CN20" s="155"/>
      <c r="CO20" s="155"/>
      <c r="CP20" s="155"/>
      <c r="CQ20" s="155"/>
      <c r="CR20" s="535"/>
      <c r="CS20" s="536"/>
      <c r="CT20" s="536"/>
      <c r="CU20" s="536"/>
      <c r="CV20" s="536"/>
      <c r="CW20" s="536"/>
      <c r="CX20" s="537"/>
      <c r="CY20" s="535"/>
      <c r="CZ20" s="536"/>
      <c r="DA20" s="537"/>
      <c r="DB20" s="155"/>
      <c r="DC20" s="155"/>
      <c r="DD20" s="155"/>
      <c r="DE20" s="155"/>
      <c r="DF20" s="155"/>
      <c r="DG20" s="155"/>
      <c r="DH20" s="155"/>
      <c r="DI20" s="155"/>
      <c r="DJ20" s="155"/>
      <c r="DK20" s="155"/>
      <c r="DL20" s="155"/>
      <c r="DM20" s="155"/>
      <c r="DN20" s="155" t="s">
        <v>164</v>
      </c>
      <c r="DO20" s="155"/>
      <c r="DP20" s="155"/>
      <c r="DQ20" s="155"/>
      <c r="DR20" s="155"/>
      <c r="DS20" s="155"/>
      <c r="DT20" s="155"/>
      <c r="DU20" s="155"/>
      <c r="DV20" s="155"/>
      <c r="DW20" s="155"/>
      <c r="DX20" s="155"/>
      <c r="DY20" s="155"/>
      <c r="DZ20" s="155"/>
      <c r="EA20" s="155"/>
      <c r="EB20" s="155"/>
      <c r="EC20" s="155"/>
      <c r="ED20" s="155"/>
      <c r="EE20" s="155"/>
      <c r="EF20" s="155"/>
      <c r="EG20" s="155"/>
      <c r="EH20" s="155"/>
      <c r="EI20" s="155"/>
      <c r="EJ20" s="155"/>
      <c r="EK20" s="155"/>
      <c r="EL20" s="155"/>
      <c r="EM20" s="155"/>
      <c r="EN20" s="558"/>
      <c r="EO20" s="558"/>
      <c r="EP20" s="124"/>
      <c r="EQ20" s="124"/>
      <c r="ER20" s="124"/>
      <c r="ES20" s="530" t="s">
        <v>117</v>
      </c>
      <c r="ET20" s="531"/>
      <c r="EU20" s="531"/>
      <c r="EV20" s="531"/>
      <c r="EW20" s="531"/>
      <c r="EX20" s="528" t="s">
        <v>118</v>
      </c>
      <c r="EY20" s="529"/>
      <c r="EZ20" s="529"/>
      <c r="FA20" s="529"/>
      <c r="FB20" s="529"/>
      <c r="FC20" s="529"/>
      <c r="FD20" s="529"/>
      <c r="FE20" s="529"/>
      <c r="FF20" s="529"/>
      <c r="FG20" s="529"/>
      <c r="FH20" s="529"/>
      <c r="FI20" s="529"/>
      <c r="FJ20" s="529"/>
    </row>
    <row r="21" spans="2:200" ht="15" customHeight="1" thickTop="1" x14ac:dyDescent="0.4">
      <c r="B21" s="426" t="s">
        <v>180</v>
      </c>
      <c r="C21" s="393"/>
      <c r="D21" s="393"/>
      <c r="E21" s="393"/>
      <c r="F21" s="175"/>
      <c r="G21" s="493" t="str">
        <f>IF('①基本情報・異動情報（学生入力用）'!F19="","学生入力用未入力です。",'①基本情報・異動情報（学生入力用）'!F19)</f>
        <v>学生入力用未入力です。</v>
      </c>
      <c r="H21" s="494"/>
      <c r="I21" s="494"/>
      <c r="J21" s="494"/>
      <c r="K21" s="494"/>
      <c r="L21" s="494"/>
      <c r="M21" s="494"/>
      <c r="N21" s="494"/>
      <c r="O21" s="494"/>
      <c r="P21" s="495"/>
      <c r="Q21" s="500"/>
      <c r="R21" s="124"/>
      <c r="S21" s="476"/>
      <c r="T21" s="241"/>
      <c r="U21" s="198"/>
      <c r="V21" s="484" t="s">
        <v>236</v>
      </c>
      <c r="W21" s="484"/>
      <c r="X21" s="484"/>
      <c r="Y21" s="484"/>
      <c r="Z21" s="484"/>
      <c r="AA21" s="180"/>
      <c r="AB21" s="374"/>
      <c r="AC21" s="375"/>
      <c r="AD21" s="375"/>
      <c r="AE21" s="375"/>
      <c r="AF21" s="403"/>
      <c r="AG21" s="403"/>
      <c r="AH21" s="403"/>
      <c r="AI21" s="403"/>
      <c r="AJ21" s="404"/>
      <c r="AK21" s="485" t="s">
        <v>108</v>
      </c>
      <c r="AL21" s="485"/>
      <c r="AM21" s="486" t="s">
        <v>109</v>
      </c>
      <c r="AN21" s="486"/>
      <c r="AO21" s="486"/>
      <c r="AP21" s="486"/>
      <c r="AQ21" s="487" t="str">
        <f>IF(AA12&lt;&gt;"休止（通常の休学）","",IF(CI21="","",IF(AND(CK21&gt;11,CM21&gt;1),(CI21+1)&amp;"／"&amp;"1",CI21&amp;"/"&amp;IF(AND(CM21&gt;1,CM21&lt;32),CK21+1,CK21))))</f>
        <v/>
      </c>
      <c r="AR21" s="488"/>
      <c r="AS21" s="488"/>
      <c r="AT21" s="488"/>
      <c r="AU21" s="488"/>
      <c r="AV21" s="489"/>
      <c r="AW21" s="124"/>
      <c r="AX21" s="202"/>
      <c r="AY21" s="217"/>
      <c r="AZ21" s="225"/>
      <c r="BA21" s="217"/>
      <c r="BB21" s="484" t="s">
        <v>157</v>
      </c>
      <c r="BC21" s="484"/>
      <c r="BD21" s="484"/>
      <c r="BE21" s="484"/>
      <c r="BF21" s="484"/>
      <c r="BG21" s="484"/>
      <c r="BH21" s="180"/>
      <c r="BI21" s="588"/>
      <c r="BJ21" s="589"/>
      <c r="BK21" s="589"/>
      <c r="BL21" s="589"/>
      <c r="BM21" s="589"/>
      <c r="BN21" s="589"/>
      <c r="BO21" s="590"/>
      <c r="BP21" s="485"/>
      <c r="BQ21" s="485"/>
      <c r="BR21" s="486"/>
      <c r="BS21" s="486"/>
      <c r="BT21" s="486"/>
      <c r="BU21" s="486"/>
      <c r="BV21" s="486"/>
      <c r="BW21" s="610"/>
      <c r="BX21" s="611"/>
      <c r="BY21" s="611"/>
      <c r="BZ21" s="611"/>
      <c r="CA21" s="611"/>
      <c r="CB21" s="611"/>
      <c r="CC21" s="124"/>
      <c r="CD21" s="124"/>
      <c r="CE21" s="124"/>
      <c r="CF21" s="201"/>
      <c r="CG21" s="155"/>
      <c r="CH21" s="155"/>
      <c r="CI21" s="559" t="str">
        <f>IF(AB21="","",YEAR(AB21))</f>
        <v/>
      </c>
      <c r="CJ21" s="560"/>
      <c r="CK21" s="518" t="str">
        <f>IF(AB21="","",MONTH(AB21))</f>
        <v/>
      </c>
      <c r="CL21" s="515"/>
      <c r="CM21" s="556" t="str">
        <f>IF(AB21="","",DAY(AB21))</f>
        <v/>
      </c>
      <c r="CN21" s="556"/>
      <c r="CO21" s="526"/>
      <c r="CP21" s="155"/>
      <c r="CQ21" s="155"/>
      <c r="CR21" s="532">
        <f>IF(AB21="",1,0)</f>
        <v>1</v>
      </c>
      <c r="CS21" s="533"/>
      <c r="CT21" s="533"/>
      <c r="CU21" s="533"/>
      <c r="CV21" s="533"/>
      <c r="CW21" s="533"/>
      <c r="CX21" s="534"/>
      <c r="CY21" s="532">
        <f>IF(AQ21="",1,0)</f>
        <v>1</v>
      </c>
      <c r="CZ21" s="533"/>
      <c r="DA21" s="534"/>
      <c r="DB21" s="532">
        <f>CR21+CY21</f>
        <v>2</v>
      </c>
      <c r="DC21" s="534"/>
      <c r="DD21" s="532"/>
      <c r="DE21" s="533"/>
      <c r="DF21" s="533"/>
      <c r="DG21" s="533"/>
      <c r="DH21" s="533"/>
      <c r="DI21" s="533"/>
      <c r="DJ21" s="534"/>
      <c r="DK21" s="155"/>
      <c r="DL21" s="155" t="s">
        <v>152</v>
      </c>
      <c r="DM21" s="155"/>
      <c r="DN21" s="514">
        <f>IF(BI21="",1,0)</f>
        <v>1</v>
      </c>
      <c r="DO21" s="556"/>
      <c r="DP21" s="556"/>
      <c r="DQ21" s="556"/>
      <c r="DR21" s="556"/>
      <c r="DS21" s="556"/>
      <c r="DT21" s="526"/>
      <c r="DU21" s="155"/>
      <c r="DV21" s="155"/>
      <c r="DW21" s="155"/>
      <c r="DX21" s="155"/>
      <c r="DY21" s="155"/>
      <c r="DZ21" s="155"/>
      <c r="EA21" s="155"/>
      <c r="EB21" s="155"/>
      <c r="EC21" s="155"/>
      <c r="ED21" s="155"/>
      <c r="EE21" s="155"/>
      <c r="EF21" s="155"/>
      <c r="EG21" s="155"/>
      <c r="EH21" s="155"/>
      <c r="EI21" s="155"/>
      <c r="EJ21" s="155"/>
      <c r="EK21" s="155"/>
      <c r="EL21" s="155"/>
      <c r="EM21" s="155"/>
      <c r="EN21" s="558"/>
      <c r="EO21" s="558"/>
      <c r="EP21" s="124"/>
      <c r="EQ21" s="124"/>
      <c r="ER21" s="124"/>
      <c r="ES21" s="531"/>
      <c r="ET21" s="531"/>
      <c r="EU21" s="531"/>
      <c r="EV21" s="531"/>
      <c r="EW21" s="531"/>
      <c r="EX21" s="529"/>
      <c r="EY21" s="529"/>
      <c r="EZ21" s="529"/>
      <c r="FA21" s="529"/>
      <c r="FB21" s="529"/>
      <c r="FC21" s="529"/>
      <c r="FD21" s="529"/>
      <c r="FE21" s="529"/>
      <c r="FF21" s="529"/>
      <c r="FG21" s="529"/>
      <c r="FH21" s="529"/>
      <c r="FI21" s="529"/>
      <c r="FJ21" s="529"/>
    </row>
    <row r="22" spans="2:200" ht="15" customHeight="1" thickBot="1" x14ac:dyDescent="0.45">
      <c r="B22" s="393"/>
      <c r="C22" s="393"/>
      <c r="D22" s="393"/>
      <c r="E22" s="393"/>
      <c r="F22" s="175"/>
      <c r="G22" s="496"/>
      <c r="H22" s="497"/>
      <c r="I22" s="497"/>
      <c r="J22" s="497"/>
      <c r="K22" s="497"/>
      <c r="L22" s="497"/>
      <c r="M22" s="497"/>
      <c r="N22" s="497"/>
      <c r="O22" s="497"/>
      <c r="P22" s="498"/>
      <c r="Q22" s="500"/>
      <c r="R22" s="124"/>
      <c r="S22" s="476"/>
      <c r="T22" s="241"/>
      <c r="U22" s="198"/>
      <c r="V22" s="484"/>
      <c r="W22" s="484"/>
      <c r="X22" s="484"/>
      <c r="Y22" s="484"/>
      <c r="Z22" s="484"/>
      <c r="AA22" s="180"/>
      <c r="AB22" s="405"/>
      <c r="AC22" s="406"/>
      <c r="AD22" s="406"/>
      <c r="AE22" s="406"/>
      <c r="AF22" s="406"/>
      <c r="AG22" s="406"/>
      <c r="AH22" s="406"/>
      <c r="AI22" s="406"/>
      <c r="AJ22" s="407"/>
      <c r="AK22" s="485"/>
      <c r="AL22" s="485"/>
      <c r="AM22" s="486"/>
      <c r="AN22" s="486"/>
      <c r="AO22" s="486"/>
      <c r="AP22" s="486"/>
      <c r="AQ22" s="490"/>
      <c r="AR22" s="491"/>
      <c r="AS22" s="491"/>
      <c r="AT22" s="491"/>
      <c r="AU22" s="491"/>
      <c r="AV22" s="492"/>
      <c r="AW22" s="124"/>
      <c r="AX22" s="202"/>
      <c r="AY22" s="217"/>
      <c r="AZ22" s="225"/>
      <c r="BA22" s="217"/>
      <c r="BB22" s="484"/>
      <c r="BC22" s="484"/>
      <c r="BD22" s="484"/>
      <c r="BE22" s="484"/>
      <c r="BF22" s="484"/>
      <c r="BG22" s="484"/>
      <c r="BH22" s="180"/>
      <c r="BI22" s="594"/>
      <c r="BJ22" s="595"/>
      <c r="BK22" s="595"/>
      <c r="BL22" s="595"/>
      <c r="BM22" s="595"/>
      <c r="BN22" s="595"/>
      <c r="BO22" s="596"/>
      <c r="BP22" s="485"/>
      <c r="BQ22" s="485"/>
      <c r="BR22" s="486"/>
      <c r="BS22" s="486"/>
      <c r="BT22" s="486"/>
      <c r="BU22" s="486"/>
      <c r="BV22" s="486"/>
      <c r="BW22" s="611"/>
      <c r="BX22" s="611"/>
      <c r="BY22" s="611"/>
      <c r="BZ22" s="611"/>
      <c r="CA22" s="611"/>
      <c r="CB22" s="611"/>
      <c r="CC22" s="124"/>
      <c r="CD22" s="124"/>
      <c r="CE22" s="124"/>
      <c r="CF22" s="202"/>
      <c r="CG22" s="124"/>
      <c r="CH22" s="124"/>
      <c r="CI22" s="561"/>
      <c r="CJ22" s="562"/>
      <c r="CK22" s="519"/>
      <c r="CL22" s="517"/>
      <c r="CM22" s="557"/>
      <c r="CN22" s="557"/>
      <c r="CO22" s="527"/>
      <c r="CP22" s="124"/>
      <c r="CQ22" s="124"/>
      <c r="CR22" s="535"/>
      <c r="CS22" s="536"/>
      <c r="CT22" s="536"/>
      <c r="CU22" s="536"/>
      <c r="CV22" s="536"/>
      <c r="CW22" s="536"/>
      <c r="CX22" s="537"/>
      <c r="CY22" s="535"/>
      <c r="CZ22" s="536"/>
      <c r="DA22" s="537"/>
      <c r="DB22" s="535"/>
      <c r="DC22" s="537"/>
      <c r="DD22" s="535"/>
      <c r="DE22" s="536"/>
      <c r="DF22" s="536"/>
      <c r="DG22" s="536"/>
      <c r="DH22" s="536"/>
      <c r="DI22" s="536"/>
      <c r="DJ22" s="537"/>
      <c r="DK22" s="124"/>
      <c r="DL22" s="124" t="s">
        <v>153</v>
      </c>
      <c r="DM22" s="124"/>
      <c r="DN22" s="516"/>
      <c r="DO22" s="557"/>
      <c r="DP22" s="557"/>
      <c r="DQ22" s="557"/>
      <c r="DR22" s="557"/>
      <c r="DS22" s="557"/>
      <c r="DT22" s="527"/>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531"/>
      <c r="ET22" s="531"/>
      <c r="EU22" s="531"/>
      <c r="EV22" s="531"/>
      <c r="EW22" s="531"/>
      <c r="EX22" s="529"/>
      <c r="EY22" s="529"/>
      <c r="EZ22" s="529"/>
      <c r="FA22" s="529"/>
      <c r="FB22" s="529"/>
      <c r="FC22" s="529"/>
      <c r="FD22" s="529"/>
      <c r="FE22" s="529"/>
      <c r="FF22" s="529"/>
      <c r="FG22" s="529"/>
      <c r="FH22" s="529"/>
      <c r="FI22" s="529"/>
      <c r="FJ22" s="529"/>
    </row>
    <row r="23" spans="2:200" ht="7.5" customHeight="1" thickBot="1" x14ac:dyDescent="0.45">
      <c r="B23" s="372" t="s">
        <v>119</v>
      </c>
      <c r="C23" s="372"/>
      <c r="D23" s="372"/>
      <c r="E23" s="372"/>
      <c r="F23" s="175"/>
      <c r="G23" s="493" t="str">
        <f>IF('①基本情報・異動情報（学生入力用）'!F21="","学生入力用未入力です。",'①基本情報・異動情報（学生入力用）'!F21)</f>
        <v>学生入力用未入力です。</v>
      </c>
      <c r="H23" s="494"/>
      <c r="I23" s="494"/>
      <c r="J23" s="494"/>
      <c r="K23" s="494"/>
      <c r="L23" s="494"/>
      <c r="M23" s="494"/>
      <c r="N23" s="494"/>
      <c r="O23" s="494"/>
      <c r="P23" s="495"/>
      <c r="Q23" s="500"/>
      <c r="R23" s="124"/>
      <c r="S23" s="476"/>
      <c r="T23" s="241"/>
      <c r="U23" s="203"/>
      <c r="V23" s="154"/>
      <c r="W23" s="154"/>
      <c r="X23" s="154"/>
      <c r="Y23" s="154"/>
      <c r="Z23" s="156"/>
      <c r="AA23" s="189"/>
      <c r="AB23" s="189"/>
      <c r="AC23" s="189"/>
      <c r="AD23" s="189"/>
      <c r="AE23" s="189"/>
      <c r="AF23" s="189"/>
      <c r="AG23" s="189"/>
      <c r="AH23" s="189"/>
      <c r="AI23" s="189"/>
      <c r="AJ23" s="155"/>
      <c r="AK23" s="155"/>
      <c r="AL23" s="155"/>
      <c r="AM23" s="155"/>
      <c r="AN23" s="155"/>
      <c r="AO23" s="155"/>
      <c r="AP23" s="162"/>
      <c r="AQ23" s="163"/>
      <c r="AR23" s="163"/>
      <c r="AS23" s="163"/>
      <c r="AT23" s="163"/>
      <c r="AU23" s="163"/>
      <c r="AV23" s="155"/>
      <c r="AW23" s="155"/>
      <c r="AX23" s="201"/>
      <c r="AY23" s="215"/>
      <c r="AZ23" s="223"/>
      <c r="BA23" s="215"/>
      <c r="CF23" s="202"/>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t="s">
        <v>154</v>
      </c>
      <c r="DM23" s="124"/>
      <c r="DN23" s="300"/>
      <c r="DO23" s="300"/>
      <c r="DP23" s="300"/>
      <c r="DQ23" s="300"/>
      <c r="DR23" s="300"/>
      <c r="DS23" s="300"/>
      <c r="DT23" s="300"/>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243"/>
      <c r="ET23" s="243"/>
      <c r="EU23" s="243"/>
      <c r="EV23" s="243"/>
      <c r="EW23" s="243"/>
      <c r="EX23" s="247"/>
      <c r="EY23" s="247"/>
      <c r="EZ23" s="247"/>
      <c r="FA23" s="247"/>
      <c r="FB23" s="247"/>
      <c r="FC23" s="247"/>
      <c r="FD23" s="247"/>
      <c r="FE23" s="247"/>
      <c r="FF23" s="247"/>
      <c r="FG23" s="247"/>
      <c r="FH23" s="247"/>
      <c r="FI23" s="247"/>
      <c r="FJ23" s="247"/>
    </row>
    <row r="24" spans="2:200" ht="7.5" customHeight="1" x14ac:dyDescent="0.4">
      <c r="B24" s="372"/>
      <c r="C24" s="372"/>
      <c r="D24" s="372"/>
      <c r="E24" s="372"/>
      <c r="F24" s="175"/>
      <c r="G24" s="496"/>
      <c r="H24" s="497"/>
      <c r="I24" s="497"/>
      <c r="J24" s="497"/>
      <c r="K24" s="497"/>
      <c r="L24" s="497"/>
      <c r="M24" s="497"/>
      <c r="N24" s="497"/>
      <c r="O24" s="497"/>
      <c r="P24" s="498"/>
      <c r="Q24" s="500"/>
      <c r="R24" s="124"/>
      <c r="S24" s="476"/>
      <c r="T24" s="241"/>
      <c r="U24" s="203"/>
      <c r="V24" s="154"/>
      <c r="W24" s="154"/>
      <c r="X24" s="154"/>
      <c r="Y24" s="154"/>
      <c r="Z24" s="156"/>
      <c r="AA24" s="189"/>
      <c r="AB24" s="189"/>
      <c r="AC24" s="189"/>
      <c r="AD24" s="189"/>
      <c r="AE24" s="189"/>
      <c r="AF24" s="189"/>
      <c r="AG24" s="189"/>
      <c r="AH24" s="189"/>
      <c r="AI24" s="189"/>
      <c r="AJ24" s="155"/>
      <c r="AK24" s="155"/>
      <c r="AL24" s="155"/>
      <c r="AM24" s="155"/>
      <c r="AN24" s="155"/>
      <c r="AO24" s="155"/>
      <c r="AP24" s="162"/>
      <c r="AQ24" s="163"/>
      <c r="AR24" s="163"/>
      <c r="AS24" s="163"/>
      <c r="AT24" s="163"/>
      <c r="AU24" s="163"/>
      <c r="AV24" s="155"/>
      <c r="AW24" s="155"/>
      <c r="AX24" s="201"/>
      <c r="AY24" s="215"/>
      <c r="AZ24" s="223"/>
      <c r="BA24" s="215"/>
      <c r="BB24" s="597" t="s">
        <v>158</v>
      </c>
      <c r="BC24" s="597"/>
      <c r="BD24" s="597"/>
      <c r="BE24" s="597"/>
      <c r="BF24" s="597"/>
      <c r="BG24" s="597"/>
      <c r="BH24" s="598"/>
      <c r="BI24" s="588"/>
      <c r="BJ24" s="589"/>
      <c r="BK24" s="589"/>
      <c r="BL24" s="589"/>
      <c r="BM24" s="589"/>
      <c r="BN24" s="589"/>
      <c r="BO24" s="590"/>
      <c r="BP24" s="612" t="s">
        <v>240</v>
      </c>
      <c r="BQ24" s="424"/>
      <c r="BR24" s="424"/>
      <c r="BS24" s="424"/>
      <c r="BT24" s="424"/>
      <c r="BU24" s="425"/>
      <c r="BV24" s="601"/>
      <c r="BW24" s="602"/>
      <c r="BX24" s="602"/>
      <c r="BY24" s="603"/>
      <c r="BZ24" s="599" t="s">
        <v>36</v>
      </c>
      <c r="CA24" s="600"/>
      <c r="CB24" s="601"/>
      <c r="CC24" s="602"/>
      <c r="CD24" s="602"/>
      <c r="CE24" s="603"/>
      <c r="CF24" s="202"/>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514">
        <f>IF(BI24="",1,0)</f>
        <v>1</v>
      </c>
      <c r="DO24" s="556"/>
      <c r="DP24" s="556"/>
      <c r="DQ24" s="556"/>
      <c r="DR24" s="556"/>
      <c r="DS24" s="556"/>
      <c r="DT24" s="526"/>
      <c r="DU24" s="124"/>
      <c r="DV24" s="514">
        <f>IF(BV24="",1,0)</f>
        <v>1</v>
      </c>
      <c r="DW24" s="556"/>
      <c r="DX24" s="556"/>
      <c r="DY24" s="526"/>
      <c r="DZ24" s="299"/>
      <c r="EA24" s="514">
        <f>IF(CB24="",1,0)</f>
        <v>1</v>
      </c>
      <c r="EB24" s="556"/>
      <c r="EC24" s="556"/>
      <c r="ED24" s="526"/>
      <c r="EE24" s="124"/>
      <c r="EF24" s="124"/>
      <c r="EG24" s="124"/>
      <c r="EH24" s="124"/>
      <c r="EI24" s="124"/>
      <c r="EJ24" s="124"/>
      <c r="EK24" s="124"/>
      <c r="EL24" s="124"/>
      <c r="EM24" s="124"/>
      <c r="EN24" s="124"/>
      <c r="EO24" s="124"/>
      <c r="EP24" s="124"/>
      <c r="EQ24" s="124"/>
      <c r="ER24" s="124"/>
      <c r="ES24" s="243"/>
      <c r="ET24" s="243"/>
      <c r="EU24" s="243"/>
      <c r="EV24" s="243"/>
      <c r="EW24" s="243"/>
      <c r="EX24" s="247"/>
      <c r="EY24" s="247"/>
      <c r="EZ24" s="247"/>
      <c r="FA24" s="247"/>
      <c r="FB24" s="247"/>
      <c r="FC24" s="247"/>
      <c r="FD24" s="247"/>
      <c r="FE24" s="247"/>
      <c r="FF24" s="247"/>
      <c r="FG24" s="247"/>
      <c r="FH24" s="247"/>
      <c r="FI24" s="247"/>
      <c r="FJ24" s="247"/>
    </row>
    <row r="25" spans="2:200" ht="7.5" customHeight="1" x14ac:dyDescent="0.4">
      <c r="B25" s="372"/>
      <c r="C25" s="372"/>
      <c r="D25" s="372"/>
      <c r="E25" s="372"/>
      <c r="F25" s="175"/>
      <c r="G25" s="496"/>
      <c r="H25" s="497"/>
      <c r="I25" s="497"/>
      <c r="J25" s="497"/>
      <c r="K25" s="497"/>
      <c r="L25" s="497"/>
      <c r="M25" s="497"/>
      <c r="N25" s="497"/>
      <c r="O25" s="497"/>
      <c r="P25" s="498"/>
      <c r="Q25" s="500"/>
      <c r="R25" s="124"/>
      <c r="S25" s="476"/>
      <c r="U25" s="198"/>
      <c r="V25" s="510" t="s">
        <v>136</v>
      </c>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c r="AT25" s="510"/>
      <c r="AU25" s="510"/>
      <c r="AV25" s="510"/>
      <c r="AW25" s="510"/>
      <c r="AX25" s="201"/>
      <c r="AY25" s="215"/>
      <c r="AZ25" s="223"/>
      <c r="BA25" s="215"/>
      <c r="BB25" s="597"/>
      <c r="BC25" s="597"/>
      <c r="BD25" s="597"/>
      <c r="BE25" s="597"/>
      <c r="BF25" s="597"/>
      <c r="BG25" s="597"/>
      <c r="BH25" s="598"/>
      <c r="BI25" s="591"/>
      <c r="BJ25" s="592"/>
      <c r="BK25" s="592"/>
      <c r="BL25" s="592"/>
      <c r="BM25" s="592"/>
      <c r="BN25" s="592"/>
      <c r="BO25" s="593"/>
      <c r="BP25" s="612"/>
      <c r="BQ25" s="424"/>
      <c r="BR25" s="424"/>
      <c r="BS25" s="424"/>
      <c r="BT25" s="424"/>
      <c r="BU25" s="425"/>
      <c r="BV25" s="604"/>
      <c r="BW25" s="605"/>
      <c r="BX25" s="605"/>
      <c r="BY25" s="606"/>
      <c r="BZ25" s="599"/>
      <c r="CA25" s="600"/>
      <c r="CB25" s="604"/>
      <c r="CC25" s="605"/>
      <c r="CD25" s="605"/>
      <c r="CE25" s="606"/>
      <c r="CF25" s="202"/>
      <c r="DN25" s="576"/>
      <c r="DO25" s="577"/>
      <c r="DP25" s="577"/>
      <c r="DQ25" s="577"/>
      <c r="DR25" s="577"/>
      <c r="DS25" s="577"/>
      <c r="DT25" s="578"/>
      <c r="DV25" s="576"/>
      <c r="DW25" s="577"/>
      <c r="DX25" s="577"/>
      <c r="DY25" s="578"/>
      <c r="DZ25" s="298"/>
      <c r="EA25" s="576"/>
      <c r="EB25" s="577"/>
      <c r="EC25" s="577"/>
      <c r="ED25" s="578"/>
      <c r="EM25" s="124"/>
      <c r="EN25" s="124"/>
      <c r="EO25" s="124"/>
      <c r="EP25" s="124"/>
      <c r="EQ25" s="124"/>
      <c r="ER25" s="124"/>
      <c r="ES25" s="531" t="s">
        <v>120</v>
      </c>
      <c r="ET25" s="531"/>
      <c r="EU25" s="531"/>
      <c r="EV25" s="531"/>
      <c r="EW25" s="531"/>
      <c r="EX25" s="563"/>
      <c r="EY25" s="563"/>
      <c r="EZ25" s="563"/>
      <c r="FA25" s="563"/>
      <c r="FB25" s="563"/>
      <c r="FC25" s="563"/>
      <c r="FD25" s="563"/>
      <c r="FE25" s="563"/>
      <c r="FF25" s="563"/>
      <c r="FG25" s="563"/>
      <c r="FH25" s="563"/>
      <c r="FI25" s="563"/>
      <c r="FJ25" s="563"/>
    </row>
    <row r="26" spans="2:200" ht="7.5" customHeight="1" thickBot="1" x14ac:dyDescent="0.45">
      <c r="B26" s="372"/>
      <c r="C26" s="372"/>
      <c r="D26" s="372"/>
      <c r="E26" s="372"/>
      <c r="F26" s="175"/>
      <c r="G26" s="496"/>
      <c r="H26" s="497"/>
      <c r="I26" s="497"/>
      <c r="J26" s="497"/>
      <c r="K26" s="497"/>
      <c r="L26" s="497"/>
      <c r="M26" s="497"/>
      <c r="N26" s="497"/>
      <c r="O26" s="497"/>
      <c r="P26" s="498"/>
      <c r="Q26" s="500"/>
      <c r="R26" s="124"/>
      <c r="S26" s="246"/>
      <c r="U26" s="198"/>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c r="AS26" s="510"/>
      <c r="AT26" s="510"/>
      <c r="AU26" s="510"/>
      <c r="AV26" s="510"/>
      <c r="AW26" s="510"/>
      <c r="AX26" s="201"/>
      <c r="AY26" s="215"/>
      <c r="AZ26" s="223"/>
      <c r="BA26" s="215"/>
      <c r="BB26" s="597"/>
      <c r="BC26" s="597"/>
      <c r="BD26" s="597"/>
      <c r="BE26" s="597"/>
      <c r="BF26" s="597"/>
      <c r="BG26" s="597"/>
      <c r="BH26" s="598"/>
      <c r="BI26" s="591"/>
      <c r="BJ26" s="592"/>
      <c r="BK26" s="592"/>
      <c r="BL26" s="592"/>
      <c r="BM26" s="592"/>
      <c r="BN26" s="592"/>
      <c r="BO26" s="593"/>
      <c r="BP26" s="612"/>
      <c r="BQ26" s="424"/>
      <c r="BR26" s="424"/>
      <c r="BS26" s="424"/>
      <c r="BT26" s="424"/>
      <c r="BU26" s="425"/>
      <c r="BV26" s="604"/>
      <c r="BW26" s="605"/>
      <c r="BX26" s="605"/>
      <c r="BY26" s="606"/>
      <c r="BZ26" s="599"/>
      <c r="CA26" s="600"/>
      <c r="CB26" s="604"/>
      <c r="CC26" s="605"/>
      <c r="CD26" s="605"/>
      <c r="CE26" s="606"/>
      <c r="CF26" s="202"/>
      <c r="DN26" s="576"/>
      <c r="DO26" s="577"/>
      <c r="DP26" s="577"/>
      <c r="DQ26" s="577"/>
      <c r="DR26" s="577"/>
      <c r="DS26" s="577"/>
      <c r="DT26" s="578"/>
      <c r="DV26" s="576"/>
      <c r="DW26" s="577"/>
      <c r="DX26" s="577"/>
      <c r="DY26" s="578"/>
      <c r="DZ26" s="298"/>
      <c r="EA26" s="576"/>
      <c r="EB26" s="577"/>
      <c r="EC26" s="577"/>
      <c r="ED26" s="578"/>
      <c r="EM26" s="124"/>
      <c r="EN26" s="124"/>
      <c r="EO26" s="124"/>
      <c r="EP26" s="124"/>
      <c r="EQ26" s="124"/>
      <c r="ER26" s="124"/>
      <c r="ES26" s="531"/>
      <c r="ET26" s="531"/>
      <c r="EU26" s="531"/>
      <c r="EV26" s="531"/>
      <c r="EW26" s="531"/>
      <c r="EX26" s="563"/>
      <c r="EY26" s="563"/>
      <c r="EZ26" s="563"/>
      <c r="FA26" s="563"/>
      <c r="FB26" s="563"/>
      <c r="FC26" s="563"/>
      <c r="FD26" s="563"/>
      <c r="FE26" s="563"/>
      <c r="FF26" s="563"/>
      <c r="FG26" s="563"/>
      <c r="FH26" s="563"/>
      <c r="FI26" s="563"/>
      <c r="FJ26" s="563"/>
    </row>
    <row r="27" spans="2:200" ht="7.5" customHeight="1" thickBot="1" x14ac:dyDescent="0.45">
      <c r="B27" s="372" t="s">
        <v>121</v>
      </c>
      <c r="C27" s="372"/>
      <c r="D27" s="372"/>
      <c r="E27" s="372"/>
      <c r="F27" s="175"/>
      <c r="G27" s="493" t="str">
        <f>IF('①基本情報・異動情報（学生入力用）'!F23="","学生入力用未入力です。",'①基本情報・異動情報（学生入力用）'!F23)</f>
        <v>学生入力用未入力です。</v>
      </c>
      <c r="H27" s="494"/>
      <c r="I27" s="494"/>
      <c r="J27" s="494"/>
      <c r="K27" s="494"/>
      <c r="L27" s="494"/>
      <c r="M27" s="494"/>
      <c r="N27" s="494"/>
      <c r="O27" s="494"/>
      <c r="P27" s="495"/>
      <c r="Q27" s="500"/>
      <c r="R27" s="124"/>
      <c r="S27" s="246"/>
      <c r="U27" s="198"/>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201"/>
      <c r="AY27" s="215"/>
      <c r="AZ27" s="223"/>
      <c r="BA27" s="215"/>
      <c r="BB27" s="597"/>
      <c r="BC27" s="597"/>
      <c r="BD27" s="597"/>
      <c r="BE27" s="597"/>
      <c r="BF27" s="597"/>
      <c r="BG27" s="597"/>
      <c r="BH27" s="598"/>
      <c r="BI27" s="594"/>
      <c r="BJ27" s="595"/>
      <c r="BK27" s="595"/>
      <c r="BL27" s="595"/>
      <c r="BM27" s="595"/>
      <c r="BN27" s="595"/>
      <c r="BO27" s="596"/>
      <c r="BP27" s="423"/>
      <c r="BQ27" s="424"/>
      <c r="BR27" s="424"/>
      <c r="BS27" s="424"/>
      <c r="BT27" s="424"/>
      <c r="BU27" s="425"/>
      <c r="BV27" s="607"/>
      <c r="BW27" s="608"/>
      <c r="BX27" s="608"/>
      <c r="BY27" s="609"/>
      <c r="BZ27" s="599"/>
      <c r="CA27" s="600"/>
      <c r="CB27" s="607"/>
      <c r="CC27" s="608"/>
      <c r="CD27" s="608"/>
      <c r="CE27" s="609"/>
      <c r="CF27" s="202"/>
      <c r="CI27" s="111" t="s">
        <v>160</v>
      </c>
      <c r="DN27" s="516"/>
      <c r="DO27" s="557"/>
      <c r="DP27" s="557"/>
      <c r="DQ27" s="557"/>
      <c r="DR27" s="557"/>
      <c r="DS27" s="557"/>
      <c r="DT27" s="527"/>
      <c r="DV27" s="516"/>
      <c r="DW27" s="557"/>
      <c r="DX27" s="557"/>
      <c r="DY27" s="527"/>
      <c r="DZ27" s="298"/>
      <c r="EA27" s="516"/>
      <c r="EB27" s="557"/>
      <c r="EC27" s="557"/>
      <c r="ED27" s="527"/>
      <c r="EM27" s="124"/>
      <c r="EN27" s="124"/>
      <c r="EO27" s="124"/>
      <c r="EP27" s="124"/>
      <c r="EQ27" s="124"/>
      <c r="ER27" s="124"/>
      <c r="ES27" s="531"/>
      <c r="ET27" s="531"/>
      <c r="EU27" s="531"/>
      <c r="EV27" s="531"/>
      <c r="EW27" s="531"/>
      <c r="EX27" s="563"/>
      <c r="EY27" s="563"/>
      <c r="EZ27" s="563"/>
      <c r="FA27" s="563"/>
      <c r="FB27" s="563"/>
      <c r="FC27" s="563"/>
      <c r="FD27" s="563"/>
      <c r="FE27" s="563"/>
      <c r="FF27" s="563"/>
      <c r="FG27" s="563"/>
      <c r="FH27" s="563"/>
      <c r="FI27" s="563"/>
      <c r="FJ27" s="563"/>
    </row>
    <row r="28" spans="2:200" ht="7.5" customHeight="1" thickBot="1" x14ac:dyDescent="0.45">
      <c r="B28" s="372"/>
      <c r="C28" s="372"/>
      <c r="D28" s="372"/>
      <c r="E28" s="372"/>
      <c r="F28" s="175"/>
      <c r="G28" s="496"/>
      <c r="H28" s="497"/>
      <c r="I28" s="497"/>
      <c r="J28" s="497"/>
      <c r="K28" s="497"/>
      <c r="L28" s="497"/>
      <c r="M28" s="497"/>
      <c r="N28" s="497"/>
      <c r="O28" s="497"/>
      <c r="P28" s="498"/>
      <c r="Q28" s="500"/>
      <c r="R28" s="124"/>
      <c r="S28" s="476"/>
      <c r="T28" s="241"/>
      <c r="U28" s="198"/>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201"/>
      <c r="AY28" s="215"/>
      <c r="AZ28" s="223"/>
      <c r="BA28" s="215"/>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202"/>
      <c r="CI28" s="111" t="s">
        <v>161</v>
      </c>
      <c r="CR28" s="532" t="s">
        <v>145</v>
      </c>
      <c r="CS28" s="533"/>
      <c r="CT28" s="533"/>
      <c r="CU28" s="533"/>
      <c r="CV28" s="533"/>
      <c r="CW28" s="533"/>
      <c r="CX28" s="534"/>
      <c r="CY28" s="532" t="s">
        <v>146</v>
      </c>
      <c r="CZ28" s="533"/>
      <c r="DA28" s="534"/>
      <c r="DN28" s="300"/>
      <c r="DO28" s="300"/>
      <c r="DP28" s="300"/>
      <c r="DQ28" s="300"/>
      <c r="DR28" s="300"/>
      <c r="DS28" s="300"/>
      <c r="DT28" s="300"/>
      <c r="DV28" s="300"/>
      <c r="DW28" s="300"/>
      <c r="DX28" s="300"/>
      <c r="DY28" s="300"/>
      <c r="DZ28" s="298"/>
      <c r="EA28" s="300"/>
      <c r="EB28" s="300"/>
      <c r="EC28" s="300"/>
      <c r="ED28" s="300"/>
      <c r="ES28" s="531"/>
      <c r="ET28" s="531"/>
      <c r="EU28" s="531"/>
      <c r="EV28" s="531"/>
      <c r="EW28" s="531"/>
      <c r="EX28" s="563"/>
      <c r="EY28" s="563"/>
      <c r="EZ28" s="563"/>
      <c r="FA28" s="563"/>
      <c r="FB28" s="563"/>
      <c r="FC28" s="563"/>
      <c r="FD28" s="563"/>
      <c r="FE28" s="563"/>
      <c r="FF28" s="563"/>
      <c r="FG28" s="563"/>
      <c r="FH28" s="563"/>
      <c r="FI28" s="563"/>
      <c r="FJ28" s="563"/>
    </row>
    <row r="29" spans="2:200" ht="7.5" customHeight="1" x14ac:dyDescent="0.4">
      <c r="B29" s="372"/>
      <c r="C29" s="372"/>
      <c r="D29" s="372"/>
      <c r="E29" s="372"/>
      <c r="F29" s="175"/>
      <c r="G29" s="496"/>
      <c r="H29" s="497"/>
      <c r="I29" s="497"/>
      <c r="J29" s="497"/>
      <c r="K29" s="497"/>
      <c r="L29" s="497"/>
      <c r="M29" s="497"/>
      <c r="N29" s="497"/>
      <c r="O29" s="497"/>
      <c r="P29" s="498"/>
      <c r="Q29" s="500"/>
      <c r="R29" s="124"/>
      <c r="S29" s="476"/>
      <c r="T29" s="241"/>
      <c r="U29" s="198"/>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01"/>
      <c r="AY29" s="215"/>
      <c r="AZ29" s="223"/>
      <c r="BA29" s="215"/>
      <c r="BB29" s="597" t="s">
        <v>159</v>
      </c>
      <c r="BC29" s="597"/>
      <c r="BD29" s="597"/>
      <c r="BE29" s="597"/>
      <c r="BF29" s="597"/>
      <c r="BG29" s="597"/>
      <c r="BH29" s="598"/>
      <c r="BI29" s="588"/>
      <c r="BJ29" s="589"/>
      <c r="BK29" s="589"/>
      <c r="BL29" s="589"/>
      <c r="BM29" s="589"/>
      <c r="BN29" s="589"/>
      <c r="BO29" s="590"/>
      <c r="BP29" s="612" t="s">
        <v>241</v>
      </c>
      <c r="BQ29" s="424"/>
      <c r="BR29" s="424"/>
      <c r="BS29" s="424"/>
      <c r="BT29" s="424"/>
      <c r="BU29" s="425"/>
      <c r="BV29" s="710" t="str">
        <f>IF(OR(CB24="",BI29=""),"",CB24+1)</f>
        <v/>
      </c>
      <c r="BW29" s="711"/>
      <c r="BX29" s="711"/>
      <c r="BY29" s="712"/>
      <c r="BZ29" s="599" t="s">
        <v>36</v>
      </c>
      <c r="CA29" s="600"/>
      <c r="CB29" s="601"/>
      <c r="CC29" s="602"/>
      <c r="CD29" s="602"/>
      <c r="CE29" s="603"/>
      <c r="CF29" s="202"/>
      <c r="CI29" s="111" t="s">
        <v>162</v>
      </c>
      <c r="CR29" s="613"/>
      <c r="CS29" s="558"/>
      <c r="CT29" s="558"/>
      <c r="CU29" s="558"/>
      <c r="CV29" s="558"/>
      <c r="CW29" s="558"/>
      <c r="CX29" s="614"/>
      <c r="CY29" s="613"/>
      <c r="CZ29" s="558"/>
      <c r="DA29" s="614"/>
      <c r="DN29" s="514"/>
      <c r="DO29" s="556"/>
      <c r="DP29" s="556"/>
      <c r="DQ29" s="556"/>
      <c r="DR29" s="556"/>
      <c r="DS29" s="556"/>
      <c r="DT29" s="526"/>
      <c r="DV29" s="514">
        <f>IF(BI29="",0,IF(BV29="",1,0))</f>
        <v>0</v>
      </c>
      <c r="DW29" s="556"/>
      <c r="DX29" s="556"/>
      <c r="DY29" s="526"/>
      <c r="DZ29" s="298"/>
      <c r="EA29" s="514">
        <f>IF(BI29="",0,IF(CB29="",1,0))</f>
        <v>0</v>
      </c>
      <c r="EB29" s="556"/>
      <c r="EC29" s="556"/>
      <c r="ED29" s="526"/>
      <c r="ES29" s="531"/>
      <c r="ET29" s="531"/>
      <c r="EU29" s="531"/>
      <c r="EV29" s="531"/>
      <c r="EW29" s="531"/>
      <c r="EX29" s="563"/>
      <c r="EY29" s="563"/>
      <c r="EZ29" s="563"/>
      <c r="FA29" s="563"/>
      <c r="FB29" s="563"/>
      <c r="FC29" s="563"/>
      <c r="FD29" s="563"/>
      <c r="FE29" s="563"/>
      <c r="FF29" s="563"/>
      <c r="FG29" s="563"/>
      <c r="FH29" s="563"/>
      <c r="FI29" s="563"/>
      <c r="FJ29" s="563"/>
    </row>
    <row r="30" spans="2:200" ht="7.5" customHeight="1" thickBot="1" x14ac:dyDescent="0.45">
      <c r="B30" s="372"/>
      <c r="C30" s="372"/>
      <c r="D30" s="372"/>
      <c r="E30" s="372"/>
      <c r="F30" s="175"/>
      <c r="G30" s="544"/>
      <c r="H30" s="545"/>
      <c r="I30" s="545"/>
      <c r="J30" s="545"/>
      <c r="K30" s="545"/>
      <c r="L30" s="545"/>
      <c r="M30" s="545"/>
      <c r="N30" s="545"/>
      <c r="O30" s="545"/>
      <c r="P30" s="546"/>
      <c r="Q30" s="500"/>
      <c r="R30" s="124"/>
      <c r="S30" s="476"/>
      <c r="T30" s="241"/>
      <c r="U30" s="198"/>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01"/>
      <c r="AY30" s="215"/>
      <c r="AZ30" s="223"/>
      <c r="BA30" s="215"/>
      <c r="BB30" s="597"/>
      <c r="BC30" s="597"/>
      <c r="BD30" s="597"/>
      <c r="BE30" s="597"/>
      <c r="BF30" s="597"/>
      <c r="BG30" s="597"/>
      <c r="BH30" s="598"/>
      <c r="BI30" s="591"/>
      <c r="BJ30" s="592"/>
      <c r="BK30" s="592"/>
      <c r="BL30" s="592"/>
      <c r="BM30" s="592"/>
      <c r="BN30" s="592"/>
      <c r="BO30" s="593"/>
      <c r="BP30" s="612"/>
      <c r="BQ30" s="424"/>
      <c r="BR30" s="424"/>
      <c r="BS30" s="424"/>
      <c r="BT30" s="424"/>
      <c r="BU30" s="425"/>
      <c r="BV30" s="713"/>
      <c r="BW30" s="714"/>
      <c r="BX30" s="714"/>
      <c r="BY30" s="715"/>
      <c r="BZ30" s="599"/>
      <c r="CA30" s="600"/>
      <c r="CB30" s="604"/>
      <c r="CC30" s="605"/>
      <c r="CD30" s="605"/>
      <c r="CE30" s="606"/>
      <c r="CF30" s="202"/>
      <c r="CR30" s="613"/>
      <c r="CS30" s="558"/>
      <c r="CT30" s="558"/>
      <c r="CU30" s="558"/>
      <c r="CV30" s="558"/>
      <c r="CW30" s="558"/>
      <c r="CX30" s="614"/>
      <c r="CY30" s="613"/>
      <c r="CZ30" s="558"/>
      <c r="DA30" s="614"/>
      <c r="DN30" s="576"/>
      <c r="DO30" s="577"/>
      <c r="DP30" s="577"/>
      <c r="DQ30" s="577"/>
      <c r="DR30" s="577"/>
      <c r="DS30" s="577"/>
      <c r="DT30" s="578"/>
      <c r="DV30" s="576"/>
      <c r="DW30" s="577"/>
      <c r="DX30" s="577"/>
      <c r="DY30" s="578"/>
      <c r="DZ30" s="298"/>
      <c r="EA30" s="576"/>
      <c r="EB30" s="577"/>
      <c r="EC30" s="577"/>
      <c r="ED30" s="578"/>
      <c r="ES30" s="531"/>
      <c r="ET30" s="531"/>
      <c r="EU30" s="531"/>
      <c r="EV30" s="531"/>
      <c r="EW30" s="531"/>
      <c r="EX30" s="563"/>
      <c r="EY30" s="563"/>
      <c r="EZ30" s="563"/>
      <c r="FA30" s="563"/>
      <c r="FB30" s="563"/>
      <c r="FC30" s="563"/>
      <c r="FD30" s="563"/>
      <c r="FE30" s="563"/>
      <c r="FF30" s="563"/>
      <c r="FG30" s="563"/>
      <c r="FH30" s="563"/>
      <c r="FI30" s="563"/>
      <c r="FJ30" s="563"/>
    </row>
    <row r="31" spans="2:200" ht="7.5" customHeight="1" thickTop="1" x14ac:dyDescent="0.4">
      <c r="P31" s="285"/>
      <c r="Q31" s="221"/>
      <c r="R31" s="124"/>
      <c r="S31" s="476"/>
      <c r="T31" s="241"/>
      <c r="U31" s="198"/>
      <c r="V31" s="484" t="s">
        <v>237</v>
      </c>
      <c r="W31" s="484"/>
      <c r="X31" s="484"/>
      <c r="Y31" s="484"/>
      <c r="Z31" s="484"/>
      <c r="AA31" s="180"/>
      <c r="AB31" s="444"/>
      <c r="AC31" s="445"/>
      <c r="AD31" s="445"/>
      <c r="AE31" s="445"/>
      <c r="AF31" s="445"/>
      <c r="AG31" s="445"/>
      <c r="AH31" s="445"/>
      <c r="AI31" s="445"/>
      <c r="AJ31" s="446"/>
      <c r="AK31" s="485" t="s">
        <v>108</v>
      </c>
      <c r="AL31" s="485"/>
      <c r="AM31" s="486" t="s">
        <v>109</v>
      </c>
      <c r="AN31" s="486"/>
      <c r="AO31" s="486"/>
      <c r="AP31" s="486"/>
      <c r="AQ31" s="567" t="str">
        <f>IF(OR(AA12&lt;&gt;"休止（長期欠席）",AB31=""),"",AB31)</f>
        <v/>
      </c>
      <c r="AR31" s="568"/>
      <c r="AS31" s="568"/>
      <c r="AT31" s="568"/>
      <c r="AU31" s="568"/>
      <c r="AV31" s="569"/>
      <c r="AW31" s="275"/>
      <c r="AX31" s="201"/>
      <c r="AY31" s="215"/>
      <c r="AZ31" s="223"/>
      <c r="BA31" s="215"/>
      <c r="BB31" s="597"/>
      <c r="BC31" s="597"/>
      <c r="BD31" s="597"/>
      <c r="BE31" s="597"/>
      <c r="BF31" s="597"/>
      <c r="BG31" s="597"/>
      <c r="BH31" s="598"/>
      <c r="BI31" s="591"/>
      <c r="BJ31" s="592"/>
      <c r="BK31" s="592"/>
      <c r="BL31" s="592"/>
      <c r="BM31" s="592"/>
      <c r="BN31" s="592"/>
      <c r="BO31" s="593"/>
      <c r="BP31" s="612"/>
      <c r="BQ31" s="424"/>
      <c r="BR31" s="424"/>
      <c r="BS31" s="424"/>
      <c r="BT31" s="424"/>
      <c r="BU31" s="425"/>
      <c r="BV31" s="716" t="s">
        <v>187</v>
      </c>
      <c r="BW31" s="717"/>
      <c r="BX31" s="717"/>
      <c r="BY31" s="718"/>
      <c r="BZ31" s="599"/>
      <c r="CA31" s="600"/>
      <c r="CB31" s="604"/>
      <c r="CC31" s="605"/>
      <c r="CD31" s="605"/>
      <c r="CE31" s="606"/>
      <c r="CF31" s="202"/>
      <c r="CR31" s="613"/>
      <c r="CS31" s="558"/>
      <c r="CT31" s="558"/>
      <c r="CU31" s="558"/>
      <c r="CV31" s="558"/>
      <c r="CW31" s="558"/>
      <c r="CX31" s="614"/>
      <c r="CY31" s="613"/>
      <c r="CZ31" s="558"/>
      <c r="DA31" s="614"/>
      <c r="DN31" s="576"/>
      <c r="DO31" s="577"/>
      <c r="DP31" s="577"/>
      <c r="DQ31" s="577"/>
      <c r="DR31" s="577"/>
      <c r="DS31" s="577"/>
      <c r="DT31" s="578"/>
      <c r="DV31" s="576"/>
      <c r="DW31" s="577"/>
      <c r="DX31" s="577"/>
      <c r="DY31" s="578"/>
      <c r="DZ31" s="298"/>
      <c r="EA31" s="576"/>
      <c r="EB31" s="577"/>
      <c r="EC31" s="577"/>
      <c r="ED31" s="578"/>
      <c r="ES31" s="531"/>
      <c r="ET31" s="531"/>
      <c r="EU31" s="531"/>
      <c r="EV31" s="531"/>
      <c r="EW31" s="531"/>
      <c r="EX31" s="563"/>
      <c r="EY31" s="563"/>
      <c r="EZ31" s="563"/>
      <c r="FA31" s="563"/>
      <c r="FB31" s="563"/>
      <c r="FC31" s="563"/>
      <c r="FD31" s="563"/>
      <c r="FE31" s="563"/>
      <c r="FF31" s="563"/>
      <c r="FG31" s="563"/>
      <c r="FH31" s="563"/>
      <c r="FI31" s="563"/>
      <c r="FJ31" s="563"/>
    </row>
    <row r="32" spans="2:200" ht="7.5" customHeight="1" thickBot="1" x14ac:dyDescent="0.45">
      <c r="P32" s="241"/>
      <c r="Q32" s="221"/>
      <c r="R32" s="124"/>
      <c r="S32" s="476"/>
      <c r="T32" s="241"/>
      <c r="U32" s="198"/>
      <c r="V32" s="484"/>
      <c r="W32" s="484"/>
      <c r="X32" s="484"/>
      <c r="Y32" s="484"/>
      <c r="Z32" s="484"/>
      <c r="AA32" s="180"/>
      <c r="AB32" s="564"/>
      <c r="AC32" s="565"/>
      <c r="AD32" s="565"/>
      <c r="AE32" s="565"/>
      <c r="AF32" s="565"/>
      <c r="AG32" s="565"/>
      <c r="AH32" s="565"/>
      <c r="AI32" s="565"/>
      <c r="AJ32" s="566"/>
      <c r="AK32" s="485"/>
      <c r="AL32" s="485"/>
      <c r="AM32" s="486"/>
      <c r="AN32" s="486"/>
      <c r="AO32" s="486"/>
      <c r="AP32" s="486"/>
      <c r="AQ32" s="570"/>
      <c r="AR32" s="571"/>
      <c r="AS32" s="571"/>
      <c r="AT32" s="571"/>
      <c r="AU32" s="571"/>
      <c r="AV32" s="572"/>
      <c r="AW32" s="275"/>
      <c r="AX32" s="201"/>
      <c r="AY32" s="215"/>
      <c r="AZ32" s="223"/>
      <c r="BA32" s="215"/>
      <c r="BB32" s="597"/>
      <c r="BC32" s="597"/>
      <c r="BD32" s="597"/>
      <c r="BE32" s="597"/>
      <c r="BF32" s="597"/>
      <c r="BG32" s="597"/>
      <c r="BH32" s="598"/>
      <c r="BI32" s="594"/>
      <c r="BJ32" s="595"/>
      <c r="BK32" s="595"/>
      <c r="BL32" s="595"/>
      <c r="BM32" s="595"/>
      <c r="BN32" s="595"/>
      <c r="BO32" s="596"/>
      <c r="BP32" s="423"/>
      <c r="BQ32" s="424"/>
      <c r="BR32" s="424"/>
      <c r="BS32" s="424"/>
      <c r="BT32" s="424"/>
      <c r="BU32" s="425"/>
      <c r="BV32" s="719"/>
      <c r="BW32" s="720"/>
      <c r="BX32" s="720"/>
      <c r="BY32" s="721"/>
      <c r="BZ32" s="599"/>
      <c r="CA32" s="600"/>
      <c r="CB32" s="607"/>
      <c r="CC32" s="608"/>
      <c r="CD32" s="608"/>
      <c r="CE32" s="609"/>
      <c r="CF32" s="202"/>
      <c r="CR32" s="613"/>
      <c r="CS32" s="558"/>
      <c r="CT32" s="558"/>
      <c r="CU32" s="558"/>
      <c r="CV32" s="558"/>
      <c r="CW32" s="558"/>
      <c r="CX32" s="614"/>
      <c r="CY32" s="613"/>
      <c r="CZ32" s="558"/>
      <c r="DA32" s="614"/>
      <c r="DN32" s="516"/>
      <c r="DO32" s="557"/>
      <c r="DP32" s="557"/>
      <c r="DQ32" s="557"/>
      <c r="DR32" s="557"/>
      <c r="DS32" s="557"/>
      <c r="DT32" s="527"/>
      <c r="DV32" s="516"/>
      <c r="DW32" s="557"/>
      <c r="DX32" s="557"/>
      <c r="DY32" s="527"/>
      <c r="DZ32" s="298"/>
      <c r="EA32" s="516"/>
      <c r="EB32" s="557"/>
      <c r="EC32" s="557"/>
      <c r="ED32" s="527"/>
      <c r="ES32" s="531"/>
      <c r="ET32" s="531"/>
      <c r="EU32" s="531"/>
      <c r="EV32" s="531"/>
      <c r="EW32" s="531"/>
      <c r="EX32" s="563"/>
      <c r="EY32" s="563"/>
      <c r="EZ32" s="563"/>
      <c r="FA32" s="563"/>
      <c r="FB32" s="563"/>
      <c r="FC32" s="563"/>
      <c r="FD32" s="563"/>
      <c r="FE32" s="563"/>
      <c r="FF32" s="563"/>
      <c r="FG32" s="563"/>
      <c r="FH32" s="563"/>
      <c r="FI32" s="563"/>
      <c r="FJ32" s="563"/>
    </row>
    <row r="33" spans="1:229" ht="7.5" customHeight="1" thickBot="1" x14ac:dyDescent="0.45">
      <c r="A33" s="124"/>
      <c r="P33" s="241"/>
      <c r="Q33" s="221"/>
      <c r="R33" s="124"/>
      <c r="S33" s="476"/>
      <c r="T33" s="241"/>
      <c r="U33" s="198"/>
      <c r="V33" s="484"/>
      <c r="W33" s="484"/>
      <c r="X33" s="484"/>
      <c r="Y33" s="484"/>
      <c r="Z33" s="484"/>
      <c r="AA33" s="180"/>
      <c r="AB33" s="564"/>
      <c r="AC33" s="565"/>
      <c r="AD33" s="565"/>
      <c r="AE33" s="565"/>
      <c r="AF33" s="565"/>
      <c r="AG33" s="565"/>
      <c r="AH33" s="565"/>
      <c r="AI33" s="565"/>
      <c r="AJ33" s="566"/>
      <c r="AK33" s="485"/>
      <c r="AL33" s="485"/>
      <c r="AM33" s="486"/>
      <c r="AN33" s="486"/>
      <c r="AO33" s="486"/>
      <c r="AP33" s="486"/>
      <c r="AQ33" s="570"/>
      <c r="AR33" s="571"/>
      <c r="AS33" s="571"/>
      <c r="AT33" s="571"/>
      <c r="AU33" s="571"/>
      <c r="AV33" s="572"/>
      <c r="AW33" s="242"/>
      <c r="AX33" s="200"/>
      <c r="AY33" s="215"/>
      <c r="AZ33" s="223"/>
      <c r="BA33" s="215"/>
      <c r="CF33" s="202"/>
      <c r="CR33" s="535"/>
      <c r="CS33" s="536"/>
      <c r="CT33" s="536"/>
      <c r="CU33" s="536"/>
      <c r="CV33" s="536"/>
      <c r="CW33" s="536"/>
      <c r="CX33" s="537"/>
      <c r="CY33" s="535"/>
      <c r="CZ33" s="536"/>
      <c r="DA33" s="537"/>
      <c r="DN33" s="300"/>
      <c r="DO33" s="300"/>
      <c r="DP33" s="300"/>
      <c r="DQ33" s="300"/>
      <c r="DR33" s="300"/>
      <c r="DS33" s="300"/>
      <c r="DT33" s="300"/>
      <c r="DV33" s="300"/>
      <c r="DW33" s="300"/>
      <c r="DX33" s="300"/>
      <c r="DY33" s="300"/>
      <c r="DZ33" s="298"/>
      <c r="EA33" s="300"/>
      <c r="EB33" s="300"/>
      <c r="EC33" s="300"/>
      <c r="ED33" s="300"/>
      <c r="ES33" s="531"/>
      <c r="ET33" s="531"/>
      <c r="EU33" s="531"/>
      <c r="EV33" s="531"/>
      <c r="EW33" s="531"/>
      <c r="EX33" s="563"/>
      <c r="EY33" s="563"/>
      <c r="EZ33" s="563"/>
      <c r="FA33" s="563"/>
      <c r="FB33" s="563"/>
      <c r="FC33" s="563"/>
      <c r="FD33" s="563"/>
      <c r="FE33" s="563"/>
      <c r="FF33" s="563"/>
      <c r="FG33" s="563"/>
      <c r="FH33" s="563"/>
      <c r="FI33" s="563"/>
      <c r="FJ33" s="563"/>
    </row>
    <row r="34" spans="1:229" ht="7.5" customHeight="1" thickBot="1" x14ac:dyDescent="0.45">
      <c r="A34" s="232"/>
      <c r="Q34" s="221"/>
      <c r="R34" s="239"/>
      <c r="S34" s="148"/>
      <c r="T34" s="241"/>
      <c r="U34" s="198"/>
      <c r="V34" s="484"/>
      <c r="W34" s="484"/>
      <c r="X34" s="484"/>
      <c r="Y34" s="484"/>
      <c r="Z34" s="484"/>
      <c r="AA34" s="180"/>
      <c r="AB34" s="447"/>
      <c r="AC34" s="448"/>
      <c r="AD34" s="448"/>
      <c r="AE34" s="448"/>
      <c r="AF34" s="448"/>
      <c r="AG34" s="448"/>
      <c r="AH34" s="448"/>
      <c r="AI34" s="448"/>
      <c r="AJ34" s="449"/>
      <c r="AK34" s="485"/>
      <c r="AL34" s="485"/>
      <c r="AM34" s="486"/>
      <c r="AN34" s="486"/>
      <c r="AO34" s="486"/>
      <c r="AP34" s="486"/>
      <c r="AQ34" s="573"/>
      <c r="AR34" s="574"/>
      <c r="AS34" s="574"/>
      <c r="AT34" s="574"/>
      <c r="AU34" s="574"/>
      <c r="AV34" s="575"/>
      <c r="AW34" s="124"/>
      <c r="AX34" s="202"/>
      <c r="AY34" s="215"/>
      <c r="AZ34" s="223"/>
      <c r="BA34" s="215"/>
      <c r="BB34" s="688" t="s">
        <v>207</v>
      </c>
      <c r="BC34" s="688"/>
      <c r="BD34" s="688"/>
      <c r="BE34" s="688"/>
      <c r="BF34" s="688"/>
      <c r="BG34" s="688"/>
      <c r="BH34" s="305"/>
      <c r="BI34" s="690"/>
      <c r="BJ34" s="691"/>
      <c r="BK34" s="691"/>
      <c r="BL34" s="691"/>
      <c r="BM34" s="691"/>
      <c r="BN34" s="691"/>
      <c r="BO34" s="692"/>
      <c r="BP34" s="687" t="s">
        <v>205</v>
      </c>
      <c r="BQ34" s="688"/>
      <c r="BR34" s="688"/>
      <c r="BS34" s="688"/>
      <c r="BT34" s="688"/>
      <c r="BU34" s="689"/>
      <c r="BV34" s="699"/>
      <c r="BW34" s="700"/>
      <c r="BX34" s="700"/>
      <c r="BY34" s="701"/>
      <c r="BZ34" s="708" t="s">
        <v>36</v>
      </c>
      <c r="CA34" s="709"/>
      <c r="CB34" s="699"/>
      <c r="CC34" s="700"/>
      <c r="CD34" s="700"/>
      <c r="CE34" s="701"/>
      <c r="CF34" s="202"/>
      <c r="CI34" s="559" t="str">
        <f>IF(AB31="","",YEAR(AB31))</f>
        <v/>
      </c>
      <c r="CJ34" s="560"/>
      <c r="CK34" s="518" t="str">
        <f>IF(AB31="","",MONTH(AB31))</f>
        <v/>
      </c>
      <c r="CL34" s="515"/>
      <c r="CM34" s="556"/>
      <c r="CN34" s="556"/>
      <c r="CO34" s="526"/>
      <c r="CR34" s="532">
        <f>IF(AB31="",1,0)</f>
        <v>1</v>
      </c>
      <c r="CS34" s="533"/>
      <c r="CT34" s="533"/>
      <c r="CU34" s="533"/>
      <c r="CV34" s="533"/>
      <c r="CW34" s="533"/>
      <c r="CX34" s="534"/>
      <c r="CY34" s="532">
        <f>IF(AQ31="",1,0)</f>
        <v>1</v>
      </c>
      <c r="CZ34" s="533"/>
      <c r="DA34" s="534"/>
      <c r="DB34" s="532">
        <f>CR34+CY34</f>
        <v>2</v>
      </c>
      <c r="DC34" s="534"/>
      <c r="DD34" s="532"/>
      <c r="DE34" s="533"/>
      <c r="DF34" s="533"/>
      <c r="DG34" s="533"/>
      <c r="DH34" s="533"/>
      <c r="DI34" s="533"/>
      <c r="DJ34" s="534"/>
      <c r="DN34" s="579">
        <f>IF(BI34="",1,0)</f>
        <v>1</v>
      </c>
      <c r="DO34" s="580"/>
      <c r="DP34" s="580"/>
      <c r="DQ34" s="580"/>
      <c r="DR34" s="580"/>
      <c r="DS34" s="580"/>
      <c r="DT34" s="581"/>
      <c r="DV34" s="579">
        <f>IF(BI34="私費",0,IF(BV34="",1,0))</f>
        <v>1</v>
      </c>
      <c r="DW34" s="580"/>
      <c r="DX34" s="580"/>
      <c r="DY34" s="581"/>
      <c r="DZ34" s="298"/>
      <c r="EA34" s="579">
        <f>IF(BI34="私費",0,IF(CB34="",1,0))</f>
        <v>1</v>
      </c>
      <c r="EB34" s="580"/>
      <c r="EC34" s="580"/>
      <c r="ED34" s="581"/>
      <c r="ES34" s="531" t="s">
        <v>123</v>
      </c>
      <c r="ET34" s="531"/>
      <c r="EU34" s="531"/>
      <c r="EV34" s="531"/>
      <c r="EW34" s="531"/>
      <c r="EX34" s="563"/>
      <c r="EY34" s="563"/>
      <c r="EZ34" s="563"/>
      <c r="FA34" s="563"/>
      <c r="FB34" s="563"/>
      <c r="FC34" s="563"/>
      <c r="FD34" s="563"/>
      <c r="FE34" s="563"/>
      <c r="FF34" s="563"/>
      <c r="FG34" s="563"/>
      <c r="FH34" s="563"/>
      <c r="FI34" s="563"/>
      <c r="FJ34" s="563"/>
      <c r="HC34" s="775">
        <f>BV34</f>
        <v>0</v>
      </c>
      <c r="HD34" s="776"/>
      <c r="HE34" s="776"/>
      <c r="HF34" s="776"/>
      <c r="HG34" s="776"/>
      <c r="HH34" s="418"/>
      <c r="HJ34" s="777">
        <f>DATE(HJ38,HN38,HR38)</f>
        <v>1</v>
      </c>
      <c r="HK34" s="776"/>
      <c r="HL34" s="776"/>
      <c r="HM34" s="776"/>
      <c r="HN34" s="776"/>
      <c r="HO34" s="418"/>
    </row>
    <row r="35" spans="1:229" ht="7.5" customHeight="1" x14ac:dyDescent="0.4">
      <c r="A35" s="232"/>
      <c r="Q35" s="221"/>
      <c r="R35" s="239"/>
      <c r="S35" s="148"/>
      <c r="T35" s="241"/>
      <c r="U35" s="198"/>
      <c r="V35" s="238"/>
      <c r="W35" s="238"/>
      <c r="X35" s="238"/>
      <c r="Y35" s="238"/>
      <c r="Z35" s="238"/>
      <c r="AA35" s="274"/>
      <c r="AB35" s="240"/>
      <c r="AC35" s="240"/>
      <c r="AD35" s="240"/>
      <c r="AE35" s="240"/>
      <c r="AF35" s="240"/>
      <c r="AG35" s="240"/>
      <c r="AH35" s="240"/>
      <c r="AI35" s="240"/>
      <c r="AJ35" s="240"/>
      <c r="AK35" s="241"/>
      <c r="AL35" s="241"/>
      <c r="AM35" s="239"/>
      <c r="AN35" s="239"/>
      <c r="AO35" s="239"/>
      <c r="AP35" s="239"/>
      <c r="AQ35" s="278"/>
      <c r="AR35" s="278"/>
      <c r="AS35" s="278"/>
      <c r="AT35" s="278"/>
      <c r="AU35" s="278"/>
      <c r="AV35" s="278"/>
      <c r="AW35" s="124"/>
      <c r="AX35" s="202"/>
      <c r="AY35" s="215"/>
      <c r="AZ35" s="223"/>
      <c r="BA35" s="215"/>
      <c r="BB35" s="688"/>
      <c r="BC35" s="688"/>
      <c r="BD35" s="688"/>
      <c r="BE35" s="688"/>
      <c r="BF35" s="688"/>
      <c r="BG35" s="688"/>
      <c r="BH35" s="305"/>
      <c r="BI35" s="693"/>
      <c r="BJ35" s="694"/>
      <c r="BK35" s="694"/>
      <c r="BL35" s="694"/>
      <c r="BM35" s="694"/>
      <c r="BN35" s="694"/>
      <c r="BO35" s="695"/>
      <c r="BP35" s="687"/>
      <c r="BQ35" s="688"/>
      <c r="BR35" s="688"/>
      <c r="BS35" s="688"/>
      <c r="BT35" s="688"/>
      <c r="BU35" s="689"/>
      <c r="BV35" s="702"/>
      <c r="BW35" s="703"/>
      <c r="BX35" s="703"/>
      <c r="BY35" s="704"/>
      <c r="BZ35" s="708"/>
      <c r="CA35" s="709"/>
      <c r="CB35" s="702"/>
      <c r="CC35" s="703"/>
      <c r="CD35" s="703"/>
      <c r="CE35" s="704"/>
      <c r="CF35" s="202"/>
      <c r="CI35" s="757"/>
      <c r="CJ35" s="758"/>
      <c r="CK35" s="759"/>
      <c r="CL35" s="760"/>
      <c r="CM35" s="577"/>
      <c r="CN35" s="577"/>
      <c r="CO35" s="578"/>
      <c r="CR35" s="613"/>
      <c r="CS35" s="558"/>
      <c r="CT35" s="558"/>
      <c r="CU35" s="558"/>
      <c r="CV35" s="558"/>
      <c r="CW35" s="558"/>
      <c r="CX35" s="614"/>
      <c r="CY35" s="613"/>
      <c r="CZ35" s="558"/>
      <c r="DA35" s="614"/>
      <c r="DB35" s="613"/>
      <c r="DC35" s="614"/>
      <c r="DD35" s="613"/>
      <c r="DE35" s="558"/>
      <c r="DF35" s="558"/>
      <c r="DG35" s="558"/>
      <c r="DH35" s="558"/>
      <c r="DI35" s="558"/>
      <c r="DJ35" s="614"/>
      <c r="DN35" s="582"/>
      <c r="DO35" s="583"/>
      <c r="DP35" s="583"/>
      <c r="DQ35" s="583"/>
      <c r="DR35" s="583"/>
      <c r="DS35" s="583"/>
      <c r="DT35" s="584"/>
      <c r="DV35" s="582"/>
      <c r="DW35" s="583"/>
      <c r="DX35" s="583"/>
      <c r="DY35" s="584"/>
      <c r="DZ35" s="298"/>
      <c r="EA35" s="582"/>
      <c r="EB35" s="583"/>
      <c r="EC35" s="583"/>
      <c r="ED35" s="584"/>
      <c r="ES35" s="531"/>
      <c r="ET35" s="531"/>
      <c r="EU35" s="531"/>
      <c r="EV35" s="531"/>
      <c r="EW35" s="531"/>
      <c r="EX35" s="563"/>
      <c r="EY35" s="563"/>
      <c r="EZ35" s="563"/>
      <c r="FA35" s="563"/>
      <c r="FB35" s="563"/>
      <c r="FC35" s="563"/>
      <c r="FD35" s="563"/>
      <c r="FE35" s="563"/>
      <c r="FF35" s="563"/>
      <c r="FG35" s="563"/>
      <c r="FH35" s="563"/>
      <c r="FI35" s="563"/>
      <c r="FJ35" s="563"/>
      <c r="HC35" s="419"/>
      <c r="HD35" s="486"/>
      <c r="HE35" s="486"/>
      <c r="HF35" s="486"/>
      <c r="HG35" s="486"/>
      <c r="HH35" s="420"/>
      <c r="HJ35" s="419"/>
      <c r="HK35" s="486"/>
      <c r="HL35" s="486"/>
      <c r="HM35" s="486"/>
      <c r="HN35" s="486"/>
      <c r="HO35" s="420"/>
    </row>
    <row r="36" spans="1:229" ht="7.5" customHeight="1" x14ac:dyDescent="0.4">
      <c r="A36" s="232"/>
      <c r="Q36" s="221"/>
      <c r="R36" s="239"/>
      <c r="S36" s="148"/>
      <c r="T36" s="241"/>
      <c r="U36" s="198"/>
      <c r="V36" s="238"/>
      <c r="W36" s="238"/>
      <c r="X36" s="238"/>
      <c r="Y36" s="238"/>
      <c r="Z36" s="238"/>
      <c r="AA36" s="274"/>
      <c r="AB36" s="240"/>
      <c r="AC36" s="240"/>
      <c r="AD36" s="240"/>
      <c r="AE36" s="240"/>
      <c r="AF36" s="240"/>
      <c r="AG36" s="240"/>
      <c r="AH36" s="240"/>
      <c r="AI36" s="240"/>
      <c r="AJ36" s="240"/>
      <c r="AK36" s="241"/>
      <c r="AL36" s="241"/>
      <c r="AM36" s="239"/>
      <c r="AN36" s="239"/>
      <c r="AO36" s="239"/>
      <c r="AP36" s="239"/>
      <c r="AQ36" s="278"/>
      <c r="AR36" s="278"/>
      <c r="AS36" s="278"/>
      <c r="AT36" s="278"/>
      <c r="AU36" s="278"/>
      <c r="AV36" s="278"/>
      <c r="AW36" s="124"/>
      <c r="AX36" s="202"/>
      <c r="AY36" s="215"/>
      <c r="AZ36" s="223"/>
      <c r="BA36" s="215"/>
      <c r="BB36" s="688"/>
      <c r="BC36" s="688"/>
      <c r="BD36" s="688"/>
      <c r="BE36" s="688"/>
      <c r="BF36" s="688"/>
      <c r="BG36" s="688"/>
      <c r="BH36" s="305"/>
      <c r="BI36" s="693"/>
      <c r="BJ36" s="694"/>
      <c r="BK36" s="694"/>
      <c r="BL36" s="694"/>
      <c r="BM36" s="694"/>
      <c r="BN36" s="694"/>
      <c r="BO36" s="695"/>
      <c r="BP36" s="687"/>
      <c r="BQ36" s="688"/>
      <c r="BR36" s="688"/>
      <c r="BS36" s="688"/>
      <c r="BT36" s="688"/>
      <c r="BU36" s="689"/>
      <c r="BV36" s="702"/>
      <c r="BW36" s="703"/>
      <c r="BX36" s="703"/>
      <c r="BY36" s="704"/>
      <c r="BZ36" s="708"/>
      <c r="CA36" s="709"/>
      <c r="CB36" s="702"/>
      <c r="CC36" s="703"/>
      <c r="CD36" s="703"/>
      <c r="CE36" s="704"/>
      <c r="CF36" s="202"/>
      <c r="CI36" s="757"/>
      <c r="CJ36" s="758"/>
      <c r="CK36" s="759"/>
      <c r="CL36" s="760"/>
      <c r="CM36" s="577"/>
      <c r="CN36" s="577"/>
      <c r="CO36" s="578"/>
      <c r="CR36" s="613"/>
      <c r="CS36" s="558"/>
      <c r="CT36" s="558"/>
      <c r="CU36" s="558"/>
      <c r="CV36" s="558"/>
      <c r="CW36" s="558"/>
      <c r="CX36" s="614"/>
      <c r="CY36" s="613"/>
      <c r="CZ36" s="558"/>
      <c r="DA36" s="614"/>
      <c r="DB36" s="613"/>
      <c r="DC36" s="614"/>
      <c r="DD36" s="613"/>
      <c r="DE36" s="558"/>
      <c r="DF36" s="558"/>
      <c r="DG36" s="558"/>
      <c r="DH36" s="558"/>
      <c r="DI36" s="558"/>
      <c r="DJ36" s="614"/>
      <c r="DN36" s="582"/>
      <c r="DO36" s="583"/>
      <c r="DP36" s="583"/>
      <c r="DQ36" s="583"/>
      <c r="DR36" s="583"/>
      <c r="DS36" s="583"/>
      <c r="DT36" s="584"/>
      <c r="DV36" s="582"/>
      <c r="DW36" s="583"/>
      <c r="DX36" s="583"/>
      <c r="DY36" s="584"/>
      <c r="DZ36" s="298"/>
      <c r="EA36" s="582"/>
      <c r="EB36" s="583"/>
      <c r="EC36" s="583"/>
      <c r="ED36" s="584"/>
      <c r="ES36" s="531"/>
      <c r="ET36" s="531"/>
      <c r="EU36" s="531"/>
      <c r="EV36" s="531"/>
      <c r="EW36" s="531"/>
      <c r="EX36" s="563"/>
      <c r="EY36" s="563"/>
      <c r="EZ36" s="563"/>
      <c r="FA36" s="563"/>
      <c r="FB36" s="563"/>
      <c r="FC36" s="563"/>
      <c r="FD36" s="563"/>
      <c r="FE36" s="563"/>
      <c r="FF36" s="563"/>
      <c r="FG36" s="563"/>
      <c r="FH36" s="563"/>
      <c r="FI36" s="563"/>
      <c r="FJ36" s="563"/>
      <c r="HC36" s="419"/>
      <c r="HD36" s="486"/>
      <c r="HE36" s="486"/>
      <c r="HF36" s="486"/>
      <c r="HG36" s="486"/>
      <c r="HH36" s="420"/>
      <c r="HJ36" s="419"/>
      <c r="HK36" s="486"/>
      <c r="HL36" s="486"/>
      <c r="HM36" s="486"/>
      <c r="HN36" s="486"/>
      <c r="HO36" s="420"/>
    </row>
    <row r="37" spans="1:229" ht="7.5" customHeight="1" thickBot="1" x14ac:dyDescent="0.45">
      <c r="A37" s="232"/>
      <c r="Q37" s="239"/>
      <c r="R37" s="239"/>
      <c r="S37" s="148"/>
      <c r="T37" s="241"/>
      <c r="U37" s="198"/>
      <c r="V37" s="510" t="s">
        <v>137</v>
      </c>
      <c r="W37" s="510"/>
      <c r="X37" s="510"/>
      <c r="Y37" s="510"/>
      <c r="Z37" s="510"/>
      <c r="AA37" s="510"/>
      <c r="AB37" s="510"/>
      <c r="AC37" s="510"/>
      <c r="AD37" s="510"/>
      <c r="AE37" s="510"/>
      <c r="AF37" s="510"/>
      <c r="AG37" s="510"/>
      <c r="AH37" s="510"/>
      <c r="AI37" s="510"/>
      <c r="AJ37" s="510"/>
      <c r="AK37" s="510"/>
      <c r="AL37" s="510"/>
      <c r="AM37" s="510"/>
      <c r="AN37" s="510"/>
      <c r="AO37" s="510"/>
      <c r="AP37" s="510"/>
      <c r="AQ37" s="510"/>
      <c r="AR37" s="510"/>
      <c r="AS37" s="510"/>
      <c r="AT37" s="510"/>
      <c r="AU37" s="510"/>
      <c r="AV37" s="510"/>
      <c r="AW37" s="510"/>
      <c r="AX37" s="202"/>
      <c r="AY37" s="215"/>
      <c r="AZ37" s="223"/>
      <c r="BA37" s="215"/>
      <c r="BB37" s="688"/>
      <c r="BC37" s="688"/>
      <c r="BD37" s="688"/>
      <c r="BE37" s="688"/>
      <c r="BF37" s="688"/>
      <c r="BG37" s="688"/>
      <c r="BH37" s="305"/>
      <c r="BI37" s="696"/>
      <c r="BJ37" s="697"/>
      <c r="BK37" s="697"/>
      <c r="BL37" s="697"/>
      <c r="BM37" s="697"/>
      <c r="BN37" s="697"/>
      <c r="BO37" s="698"/>
      <c r="BP37" s="687"/>
      <c r="BQ37" s="688"/>
      <c r="BR37" s="688"/>
      <c r="BS37" s="688"/>
      <c r="BT37" s="688"/>
      <c r="BU37" s="689"/>
      <c r="BV37" s="705"/>
      <c r="BW37" s="706"/>
      <c r="BX37" s="706"/>
      <c r="BY37" s="707"/>
      <c r="BZ37" s="708"/>
      <c r="CA37" s="709"/>
      <c r="CB37" s="705"/>
      <c r="CC37" s="706"/>
      <c r="CD37" s="706"/>
      <c r="CE37" s="707"/>
      <c r="CF37" s="202"/>
      <c r="CI37" s="561"/>
      <c r="CJ37" s="562"/>
      <c r="CK37" s="519"/>
      <c r="CL37" s="517"/>
      <c r="CM37" s="557"/>
      <c r="CN37" s="557"/>
      <c r="CO37" s="527"/>
      <c r="CR37" s="535"/>
      <c r="CS37" s="536"/>
      <c r="CT37" s="536"/>
      <c r="CU37" s="536"/>
      <c r="CV37" s="536"/>
      <c r="CW37" s="536"/>
      <c r="CX37" s="537"/>
      <c r="CY37" s="535"/>
      <c r="CZ37" s="536"/>
      <c r="DA37" s="537"/>
      <c r="DB37" s="535"/>
      <c r="DC37" s="537"/>
      <c r="DD37" s="535"/>
      <c r="DE37" s="536"/>
      <c r="DF37" s="536"/>
      <c r="DG37" s="536"/>
      <c r="DH37" s="536"/>
      <c r="DI37" s="536"/>
      <c r="DJ37" s="537"/>
      <c r="DN37" s="585"/>
      <c r="DO37" s="586"/>
      <c r="DP37" s="586"/>
      <c r="DQ37" s="586"/>
      <c r="DR37" s="586"/>
      <c r="DS37" s="586"/>
      <c r="DT37" s="587"/>
      <c r="DV37" s="585"/>
      <c r="DW37" s="586"/>
      <c r="DX37" s="586"/>
      <c r="DY37" s="587"/>
      <c r="DZ37" s="298"/>
      <c r="EA37" s="585"/>
      <c r="EB37" s="586"/>
      <c r="EC37" s="586"/>
      <c r="ED37" s="587"/>
      <c r="ES37" s="531"/>
      <c r="ET37" s="531"/>
      <c r="EU37" s="531"/>
      <c r="EV37" s="531"/>
      <c r="EW37" s="531"/>
      <c r="EX37" s="563"/>
      <c r="EY37" s="563"/>
      <c r="EZ37" s="563"/>
      <c r="FA37" s="563"/>
      <c r="FB37" s="563"/>
      <c r="FC37" s="563"/>
      <c r="FD37" s="563"/>
      <c r="FE37" s="563"/>
      <c r="FF37" s="563"/>
      <c r="FG37" s="563"/>
      <c r="FH37" s="563"/>
      <c r="FI37" s="563"/>
      <c r="FJ37" s="563"/>
      <c r="HC37" s="421"/>
      <c r="HD37" s="727"/>
      <c r="HE37" s="727"/>
      <c r="HF37" s="727"/>
      <c r="HG37" s="727"/>
      <c r="HH37" s="422"/>
      <c r="HJ37" s="421"/>
      <c r="HK37" s="727"/>
      <c r="HL37" s="727"/>
      <c r="HM37" s="727"/>
      <c r="HN37" s="727"/>
      <c r="HO37" s="422"/>
    </row>
    <row r="38" spans="1:229" ht="7.5" customHeight="1" thickBot="1" x14ac:dyDescent="0.45">
      <c r="A38" s="232"/>
      <c r="Q38" s="239"/>
      <c r="R38" s="239"/>
      <c r="S38" s="148"/>
      <c r="T38" s="156"/>
      <c r="U38" s="198"/>
      <c r="V38" s="510"/>
      <c r="W38" s="510"/>
      <c r="X38" s="510"/>
      <c r="Y38" s="510"/>
      <c r="Z38" s="510"/>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202"/>
      <c r="AY38" s="215"/>
      <c r="AZ38" s="223"/>
      <c r="BA38" s="215"/>
      <c r="BR38" s="124"/>
      <c r="BS38" s="124"/>
      <c r="BT38" s="124"/>
      <c r="BU38" s="124"/>
      <c r="BV38" s="124"/>
      <c r="BW38" s="124"/>
      <c r="BX38" s="124"/>
      <c r="BY38" s="124"/>
      <c r="BZ38" s="124"/>
      <c r="CA38" s="124"/>
      <c r="CB38" s="124"/>
      <c r="CC38" s="124"/>
      <c r="CD38" s="124"/>
      <c r="CE38" s="124"/>
      <c r="CF38" s="201"/>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300"/>
      <c r="DO38" s="300"/>
      <c r="DP38" s="300"/>
      <c r="DQ38" s="300"/>
      <c r="DR38" s="300"/>
      <c r="DS38" s="300"/>
      <c r="DT38" s="300"/>
      <c r="DU38" s="174"/>
      <c r="DV38" s="174"/>
      <c r="DW38" s="174"/>
      <c r="DX38" s="174"/>
      <c r="DY38" s="174"/>
      <c r="DZ38" s="174"/>
      <c r="EA38" s="174"/>
      <c r="EB38" s="174"/>
      <c r="EC38" s="174"/>
      <c r="ED38" s="174"/>
      <c r="EE38" s="174"/>
      <c r="EF38" s="174"/>
      <c r="EG38" s="174"/>
      <c r="EH38" s="174"/>
      <c r="EI38" s="174"/>
      <c r="EJ38" s="174"/>
      <c r="EK38" s="174"/>
      <c r="EL38" s="174"/>
      <c r="ES38" s="531"/>
      <c r="ET38" s="531"/>
      <c r="EU38" s="531"/>
      <c r="EV38" s="531"/>
      <c r="EW38" s="531"/>
      <c r="EX38" s="563"/>
      <c r="EY38" s="563"/>
      <c r="EZ38" s="563"/>
      <c r="FA38" s="563"/>
      <c r="FB38" s="563"/>
      <c r="FC38" s="563"/>
      <c r="FD38" s="563"/>
      <c r="FE38" s="563"/>
      <c r="FF38" s="563"/>
      <c r="FG38" s="563"/>
      <c r="FH38" s="563"/>
      <c r="FI38" s="563"/>
      <c r="FJ38" s="563"/>
      <c r="HC38" s="776">
        <f>YEAR(HC34)</f>
        <v>1900</v>
      </c>
      <c r="HD38" s="776"/>
      <c r="HE38" s="776">
        <f>MONTH(HC34)</f>
        <v>1</v>
      </c>
      <c r="HF38" s="776"/>
      <c r="HJ38" s="776">
        <f>HC38</f>
        <v>1900</v>
      </c>
      <c r="HK38" s="776"/>
      <c r="HL38" s="776"/>
      <c r="HM38" s="776"/>
      <c r="HN38" s="776">
        <f>HE38</f>
        <v>1</v>
      </c>
      <c r="HO38" s="776"/>
      <c r="HP38" s="776"/>
      <c r="HQ38" s="776"/>
      <c r="HR38" s="776">
        <v>1</v>
      </c>
      <c r="HS38" s="776"/>
      <c r="HT38" s="776"/>
      <c r="HU38" s="776"/>
    </row>
    <row r="39" spans="1:229" ht="7.5" customHeight="1" x14ac:dyDescent="0.4">
      <c r="A39" s="232"/>
      <c r="Q39" s="239"/>
      <c r="R39" s="239"/>
      <c r="S39" s="148"/>
      <c r="T39" s="156"/>
      <c r="U39" s="198"/>
      <c r="V39" s="510"/>
      <c r="W39" s="510"/>
      <c r="X39" s="510"/>
      <c r="Y39" s="510"/>
      <c r="Z39" s="510"/>
      <c r="AA39" s="510"/>
      <c r="AB39" s="510"/>
      <c r="AC39" s="510"/>
      <c r="AD39" s="510"/>
      <c r="AE39" s="510"/>
      <c r="AF39" s="510"/>
      <c r="AG39" s="510"/>
      <c r="AH39" s="510"/>
      <c r="AI39" s="510"/>
      <c r="AJ39" s="510"/>
      <c r="AK39" s="510"/>
      <c r="AL39" s="510"/>
      <c r="AM39" s="510"/>
      <c r="AN39" s="510"/>
      <c r="AO39" s="510"/>
      <c r="AP39" s="510"/>
      <c r="AQ39" s="510"/>
      <c r="AR39" s="510"/>
      <c r="AS39" s="510"/>
      <c r="AT39" s="510"/>
      <c r="AU39" s="510"/>
      <c r="AV39" s="510"/>
      <c r="AW39" s="510"/>
      <c r="AX39" s="202"/>
      <c r="AY39" s="215"/>
      <c r="AZ39" s="223"/>
      <c r="BA39" s="215"/>
      <c r="BB39" s="484" t="s">
        <v>242</v>
      </c>
      <c r="BC39" s="484"/>
      <c r="BD39" s="484"/>
      <c r="BE39" s="484"/>
      <c r="BF39" s="484"/>
      <c r="BG39" s="484"/>
      <c r="BH39" s="117"/>
      <c r="BI39" s="374"/>
      <c r="BJ39" s="375"/>
      <c r="BK39" s="375"/>
      <c r="BL39" s="375"/>
      <c r="BM39" s="375"/>
      <c r="BN39" s="375"/>
      <c r="BO39" s="376"/>
      <c r="BP39" s="451" t="s">
        <v>138</v>
      </c>
      <c r="BQ39" s="451"/>
      <c r="BR39" s="124"/>
      <c r="BS39" s="124"/>
      <c r="BT39" s="124"/>
      <c r="BU39" s="124"/>
      <c r="BV39" s="124"/>
      <c r="BW39" s="124"/>
      <c r="BX39" s="124"/>
      <c r="BY39" s="124"/>
      <c r="BZ39" s="124"/>
      <c r="CA39" s="124"/>
      <c r="CB39" s="124"/>
      <c r="CC39" s="124"/>
      <c r="CD39" s="124"/>
      <c r="CE39" s="124"/>
      <c r="CF39" s="201"/>
      <c r="CG39" s="174"/>
      <c r="CH39" s="174"/>
      <c r="CI39" s="559" t="str">
        <f>IF(BI39="","",YEAR(BI39))</f>
        <v/>
      </c>
      <c r="CJ39" s="560"/>
      <c r="CK39" s="518" t="str">
        <f>IF(BI39="","",MONTH(BI39))</f>
        <v/>
      </c>
      <c r="CL39" s="515"/>
      <c r="CM39" s="556"/>
      <c r="CN39" s="556"/>
      <c r="CO39" s="526"/>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514">
        <f>IF(AND(BI24="休学",BI34="私費"),0,IF(BI39="",1,0))</f>
        <v>1</v>
      </c>
      <c r="DO39" s="556"/>
      <c r="DP39" s="556"/>
      <c r="DQ39" s="556"/>
      <c r="DR39" s="556"/>
      <c r="DS39" s="556"/>
      <c r="DT39" s="526"/>
      <c r="DU39" s="174"/>
      <c r="DV39" s="174"/>
      <c r="DW39" s="174"/>
      <c r="DX39" s="174"/>
      <c r="DY39" s="174"/>
      <c r="DZ39" s="174"/>
      <c r="EA39" s="174"/>
      <c r="EB39" s="174"/>
      <c r="EC39" s="174"/>
      <c r="ED39" s="174"/>
      <c r="EE39" s="174"/>
      <c r="EF39" s="174"/>
      <c r="EG39" s="174"/>
      <c r="EH39" s="174"/>
      <c r="EI39" s="174"/>
      <c r="EJ39" s="174"/>
      <c r="EK39" s="174"/>
      <c r="EL39" s="174"/>
      <c r="ES39" s="531"/>
      <c r="ET39" s="531"/>
      <c r="EU39" s="531"/>
      <c r="EV39" s="531"/>
      <c r="EW39" s="531"/>
      <c r="EX39" s="563"/>
      <c r="EY39" s="563"/>
      <c r="EZ39" s="563"/>
      <c r="FA39" s="563"/>
      <c r="FB39" s="563"/>
      <c r="FC39" s="563"/>
      <c r="FD39" s="563"/>
      <c r="FE39" s="563"/>
      <c r="FF39" s="563"/>
      <c r="FG39" s="563"/>
      <c r="FH39" s="563"/>
      <c r="FI39" s="563"/>
      <c r="FJ39" s="563"/>
      <c r="HC39" s="725"/>
      <c r="HD39" s="725"/>
      <c r="HE39" s="725"/>
      <c r="HF39" s="725"/>
      <c r="HJ39" s="725"/>
      <c r="HK39" s="725"/>
      <c r="HL39" s="725"/>
      <c r="HM39" s="725"/>
      <c r="HN39" s="725"/>
      <c r="HO39" s="725"/>
      <c r="HP39" s="725"/>
      <c r="HQ39" s="725"/>
      <c r="HR39" s="725"/>
      <c r="HS39" s="725"/>
      <c r="HT39" s="725"/>
      <c r="HU39" s="725"/>
    </row>
    <row r="40" spans="1:229" ht="7.5" customHeight="1" x14ac:dyDescent="0.4">
      <c r="A40" s="232"/>
      <c r="B40" s="232"/>
      <c r="C40" s="232"/>
      <c r="D40" s="232"/>
      <c r="G40" s="239"/>
      <c r="H40" s="239"/>
      <c r="I40" s="239"/>
      <c r="J40" s="239"/>
      <c r="K40" s="239"/>
      <c r="L40" s="239"/>
      <c r="M40" s="239"/>
      <c r="N40" s="239"/>
      <c r="O40" s="239"/>
      <c r="P40" s="239"/>
      <c r="Q40" s="239"/>
      <c r="R40" s="239"/>
      <c r="S40" s="148"/>
      <c r="T40" s="156"/>
      <c r="U40" s="198"/>
      <c r="V40" s="510"/>
      <c r="W40" s="510"/>
      <c r="X40" s="510"/>
      <c r="Y40" s="510"/>
      <c r="Z40" s="510"/>
      <c r="AA40" s="510"/>
      <c r="AB40" s="510"/>
      <c r="AC40" s="510"/>
      <c r="AD40" s="510"/>
      <c r="AE40" s="510"/>
      <c r="AF40" s="510"/>
      <c r="AG40" s="510"/>
      <c r="AH40" s="510"/>
      <c r="AI40" s="510"/>
      <c r="AJ40" s="510"/>
      <c r="AK40" s="510"/>
      <c r="AL40" s="510"/>
      <c r="AM40" s="510"/>
      <c r="AN40" s="510"/>
      <c r="AO40" s="510"/>
      <c r="AP40" s="510"/>
      <c r="AQ40" s="510"/>
      <c r="AR40" s="510"/>
      <c r="AS40" s="510"/>
      <c r="AT40" s="510"/>
      <c r="AU40" s="510"/>
      <c r="AV40" s="510"/>
      <c r="AW40" s="510"/>
      <c r="AX40" s="202"/>
      <c r="AY40" s="215"/>
      <c r="AZ40" s="223"/>
      <c r="BA40" s="215"/>
      <c r="BB40" s="484"/>
      <c r="BC40" s="484"/>
      <c r="BD40" s="484"/>
      <c r="BE40" s="484"/>
      <c r="BF40" s="484"/>
      <c r="BG40" s="484"/>
      <c r="BH40" s="117"/>
      <c r="BI40" s="737"/>
      <c r="BJ40" s="738"/>
      <c r="BK40" s="738"/>
      <c r="BL40" s="738"/>
      <c r="BM40" s="738"/>
      <c r="BN40" s="738"/>
      <c r="BO40" s="739"/>
      <c r="BP40" s="451"/>
      <c r="BQ40" s="451"/>
      <c r="BR40" s="124"/>
      <c r="BS40" s="124"/>
      <c r="CF40" s="201"/>
      <c r="CG40" s="174"/>
      <c r="CH40" s="174"/>
      <c r="CI40" s="757"/>
      <c r="CJ40" s="758"/>
      <c r="CK40" s="759"/>
      <c r="CL40" s="760"/>
      <c r="CM40" s="577"/>
      <c r="CN40" s="577"/>
      <c r="CO40" s="578"/>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576"/>
      <c r="DO40" s="577"/>
      <c r="DP40" s="577"/>
      <c r="DQ40" s="577"/>
      <c r="DR40" s="577"/>
      <c r="DS40" s="577"/>
      <c r="DT40" s="578"/>
      <c r="DU40" s="174"/>
      <c r="DV40" s="174"/>
      <c r="DW40" s="174"/>
      <c r="DX40" s="174"/>
      <c r="DY40" s="174"/>
      <c r="DZ40" s="174"/>
      <c r="EA40" s="174"/>
      <c r="EB40" s="174"/>
      <c r="EC40" s="174"/>
      <c r="ED40" s="174"/>
      <c r="EE40" s="174"/>
      <c r="EF40" s="174"/>
      <c r="EG40" s="174"/>
      <c r="EH40" s="174"/>
      <c r="EI40" s="174"/>
      <c r="EJ40" s="174"/>
      <c r="EK40" s="174"/>
      <c r="EL40" s="174"/>
      <c r="ES40" s="531"/>
      <c r="ET40" s="531"/>
      <c r="EU40" s="531"/>
      <c r="EV40" s="531"/>
      <c r="EW40" s="531"/>
      <c r="EX40" s="563"/>
      <c r="EY40" s="563"/>
      <c r="EZ40" s="563"/>
      <c r="FA40" s="563"/>
      <c r="FB40" s="563"/>
      <c r="FC40" s="563"/>
      <c r="FD40" s="563"/>
      <c r="FE40" s="563"/>
      <c r="FF40" s="563"/>
      <c r="FG40" s="563"/>
      <c r="FH40" s="563"/>
      <c r="FI40" s="563"/>
      <c r="FJ40" s="563"/>
    </row>
    <row r="41" spans="1:229" ht="7.5" customHeight="1" thickBot="1" x14ac:dyDescent="0.45">
      <c r="B41" s="241"/>
      <c r="C41" s="454"/>
      <c r="D41" s="455"/>
      <c r="E41" s="455"/>
      <c r="F41" s="455"/>
      <c r="G41" s="625"/>
      <c r="H41" s="625"/>
      <c r="I41" s="625"/>
      <c r="J41" s="625"/>
      <c r="K41" s="625"/>
      <c r="L41" s="625"/>
      <c r="M41" s="625"/>
      <c r="N41" s="625"/>
      <c r="O41" s="625"/>
      <c r="P41" s="625"/>
      <c r="Q41" s="241"/>
      <c r="R41" s="241"/>
      <c r="S41" s="476"/>
      <c r="U41" s="198"/>
      <c r="AX41" s="201"/>
      <c r="AY41" s="217"/>
      <c r="AZ41" s="225"/>
      <c r="BA41" s="217"/>
      <c r="BB41" s="484"/>
      <c r="BC41" s="484"/>
      <c r="BD41" s="484"/>
      <c r="BE41" s="484"/>
      <c r="BF41" s="484"/>
      <c r="BG41" s="484"/>
      <c r="BH41" s="117"/>
      <c r="BI41" s="737"/>
      <c r="BJ41" s="738"/>
      <c r="BK41" s="738"/>
      <c r="BL41" s="738"/>
      <c r="BM41" s="738"/>
      <c r="BN41" s="738"/>
      <c r="BO41" s="739"/>
      <c r="BP41" s="451"/>
      <c r="BQ41" s="451"/>
      <c r="BR41" s="124"/>
      <c r="BS41" s="124"/>
      <c r="CF41" s="202"/>
      <c r="CI41" s="757"/>
      <c r="CJ41" s="758"/>
      <c r="CK41" s="759"/>
      <c r="CL41" s="760"/>
      <c r="CM41" s="577"/>
      <c r="CN41" s="577"/>
      <c r="CO41" s="578"/>
      <c r="DN41" s="576"/>
      <c r="DO41" s="577"/>
      <c r="DP41" s="577"/>
      <c r="DQ41" s="577"/>
      <c r="DR41" s="577"/>
      <c r="DS41" s="577"/>
      <c r="DT41" s="578"/>
      <c r="EN41" s="230"/>
      <c r="EO41" s="230"/>
      <c r="EP41" s="230"/>
      <c r="EQ41" s="230"/>
      <c r="ER41" s="230"/>
      <c r="ES41" s="531"/>
      <c r="ET41" s="531"/>
      <c r="EU41" s="531"/>
      <c r="EV41" s="531"/>
      <c r="EW41" s="531"/>
      <c r="EX41" s="563"/>
      <c r="EY41" s="563"/>
      <c r="EZ41" s="563"/>
      <c r="FA41" s="563"/>
      <c r="FB41" s="563"/>
      <c r="FC41" s="563"/>
      <c r="FD41" s="563"/>
      <c r="FE41" s="563"/>
      <c r="FF41" s="563"/>
      <c r="FG41" s="563"/>
      <c r="FH41" s="563"/>
      <c r="FI41" s="563"/>
      <c r="FJ41" s="563"/>
    </row>
    <row r="42" spans="1:229" s="30" customFormat="1" ht="7.5" customHeight="1" thickTop="1" thickBot="1" x14ac:dyDescent="0.45">
      <c r="A42" s="171"/>
      <c r="B42" s="156"/>
      <c r="C42" s="454"/>
      <c r="D42" s="455"/>
      <c r="E42" s="455"/>
      <c r="F42" s="455"/>
      <c r="G42" s="625"/>
      <c r="H42" s="625"/>
      <c r="I42" s="625"/>
      <c r="J42" s="625"/>
      <c r="K42" s="625"/>
      <c r="L42" s="625"/>
      <c r="M42" s="625"/>
      <c r="N42" s="625"/>
      <c r="O42" s="625"/>
      <c r="P42" s="625"/>
      <c r="Q42" s="156"/>
      <c r="R42" s="156"/>
      <c r="S42" s="476"/>
      <c r="T42" s="147"/>
      <c r="U42" s="204"/>
      <c r="AX42" s="201"/>
      <c r="AY42" s="215"/>
      <c r="AZ42" s="223"/>
      <c r="BA42" s="215"/>
      <c r="BB42" s="484"/>
      <c r="BC42" s="484"/>
      <c r="BD42" s="484"/>
      <c r="BE42" s="484"/>
      <c r="BF42" s="484"/>
      <c r="BG42" s="484"/>
      <c r="BH42" s="31"/>
      <c r="BI42" s="377"/>
      <c r="BJ42" s="378"/>
      <c r="BK42" s="378"/>
      <c r="BL42" s="378"/>
      <c r="BM42" s="378"/>
      <c r="BN42" s="378"/>
      <c r="BO42" s="379"/>
      <c r="BP42" s="451"/>
      <c r="BQ42" s="451"/>
      <c r="BR42" s="486" t="s">
        <v>188</v>
      </c>
      <c r="BS42" s="486"/>
      <c r="BT42" s="778" t="s">
        <v>146</v>
      </c>
      <c r="BU42" s="778"/>
      <c r="BV42" s="778"/>
      <c r="BW42" s="779" t="str">
        <f>IF(AND(BH12="休止（留学）",BI24="休学"),IF(AND(CL62&gt;11,CL63&gt;1),(CL61+1)&amp;"／"&amp;"1",CL61&amp;"/"&amp;IF(AND(CL63&gt;1,CL63&lt;32),CL62+1,CL62)),IF(BI39="","",BI39))</f>
        <v/>
      </c>
      <c r="BX42" s="780"/>
      <c r="BY42" s="780"/>
      <c r="BZ42" s="780"/>
      <c r="CA42" s="780"/>
      <c r="CB42" s="780"/>
      <c r="CC42" s="780"/>
      <c r="CD42" s="780"/>
      <c r="CE42" s="781"/>
      <c r="CF42" s="202"/>
      <c r="CG42" s="111"/>
      <c r="CH42" s="111"/>
      <c r="CI42" s="561"/>
      <c r="CJ42" s="562"/>
      <c r="CK42" s="519"/>
      <c r="CL42" s="517"/>
      <c r="CM42" s="557"/>
      <c r="CN42" s="557"/>
      <c r="CO42" s="527"/>
      <c r="CP42" s="111"/>
      <c r="CQ42" s="111"/>
      <c r="CR42" s="532" t="s">
        <v>147</v>
      </c>
      <c r="CS42" s="533"/>
      <c r="CT42" s="533"/>
      <c r="CU42" s="533"/>
      <c r="CV42" s="533"/>
      <c r="CW42" s="533"/>
      <c r="CX42" s="534"/>
      <c r="CY42" s="532" t="s">
        <v>146</v>
      </c>
      <c r="CZ42" s="533"/>
      <c r="DA42" s="534"/>
      <c r="DB42" s="111"/>
      <c r="DC42" s="111"/>
      <c r="DD42" s="111"/>
      <c r="DE42" s="111"/>
      <c r="DF42" s="111"/>
      <c r="DG42" s="111"/>
      <c r="DH42" s="111"/>
      <c r="DI42" s="111"/>
      <c r="DJ42" s="111"/>
      <c r="DK42" s="111"/>
      <c r="DL42" s="111"/>
      <c r="DM42" s="111"/>
      <c r="DN42" s="516"/>
      <c r="DO42" s="557"/>
      <c r="DP42" s="557"/>
      <c r="DQ42" s="557"/>
      <c r="DR42" s="557"/>
      <c r="DS42" s="557"/>
      <c r="DT42" s="527"/>
      <c r="DU42" s="111"/>
      <c r="DV42" s="111"/>
      <c r="DW42" s="111"/>
      <c r="DX42" s="111"/>
      <c r="DY42" s="111"/>
      <c r="DZ42" s="111"/>
      <c r="EA42" s="111"/>
      <c r="EB42" s="111"/>
      <c r="EC42" s="111"/>
      <c r="ED42" s="111"/>
      <c r="EE42" s="111"/>
      <c r="EF42" s="111"/>
      <c r="EG42" s="111"/>
      <c r="EH42" s="111"/>
      <c r="EI42" s="111"/>
      <c r="EJ42" s="111"/>
      <c r="EK42" s="111"/>
      <c r="EL42" s="111"/>
      <c r="EM42" s="174"/>
      <c r="EN42" s="245"/>
      <c r="EO42" s="245"/>
      <c r="EP42" s="245"/>
      <c r="EQ42" s="245"/>
      <c r="ER42" s="245"/>
      <c r="ES42" s="531"/>
      <c r="ET42" s="531"/>
      <c r="EU42" s="531"/>
      <c r="EV42" s="531"/>
      <c r="EW42" s="531"/>
      <c r="EX42" s="563"/>
      <c r="EY42" s="563"/>
      <c r="EZ42" s="563"/>
      <c r="FA42" s="563"/>
      <c r="FB42" s="563"/>
      <c r="FC42" s="563"/>
      <c r="FD42" s="563"/>
      <c r="FE42" s="563"/>
      <c r="FF42" s="563"/>
      <c r="FG42" s="563"/>
      <c r="FH42" s="563"/>
      <c r="FI42" s="563"/>
      <c r="FJ42" s="563"/>
    </row>
    <row r="43" spans="1:229" s="30" customFormat="1" ht="7.5" customHeight="1" thickTop="1" x14ac:dyDescent="0.4">
      <c r="A43" s="171"/>
      <c r="B43" s="156"/>
      <c r="C43" s="454"/>
      <c r="D43" s="455"/>
      <c r="E43" s="455"/>
      <c r="F43" s="455"/>
      <c r="G43" s="625"/>
      <c r="H43" s="625"/>
      <c r="I43" s="625"/>
      <c r="J43" s="625"/>
      <c r="K43" s="625"/>
      <c r="L43" s="625"/>
      <c r="M43" s="625"/>
      <c r="N43" s="625"/>
      <c r="O43" s="625"/>
      <c r="P43" s="625"/>
      <c r="Q43" s="156"/>
      <c r="R43" s="156"/>
      <c r="S43" s="476"/>
      <c r="T43" s="147"/>
      <c r="U43" s="204"/>
      <c r="V43" s="484" t="s">
        <v>238</v>
      </c>
      <c r="W43" s="484"/>
      <c r="X43" s="484"/>
      <c r="Y43" s="484"/>
      <c r="Z43" s="484"/>
      <c r="AA43" s="180"/>
      <c r="AB43" s="761" t="str">
        <f>IF('①基本情報・異動情報（学生入力用）'!Z9="","",'①基本情報・異動情報（学生入力用）'!Z9)</f>
        <v/>
      </c>
      <c r="AC43" s="762"/>
      <c r="AD43" s="762"/>
      <c r="AE43" s="762"/>
      <c r="AF43" s="762"/>
      <c r="AG43" s="765" t="s">
        <v>138</v>
      </c>
      <c r="AH43" s="766"/>
      <c r="AI43" s="499" t="s">
        <v>105</v>
      </c>
      <c r="AJ43" s="190"/>
      <c r="AK43" s="485" t="s">
        <v>108</v>
      </c>
      <c r="AL43" s="485"/>
      <c r="AM43" s="486" t="s">
        <v>109</v>
      </c>
      <c r="AN43" s="486"/>
      <c r="AO43" s="486"/>
      <c r="AP43" s="486"/>
      <c r="AQ43" s="567" t="str">
        <f>IF(OR(AA12&lt;&gt;"休止（長期履修学生の貸与先送り）",AB43=""),"",AB43)</f>
        <v/>
      </c>
      <c r="AR43" s="568"/>
      <c r="AS43" s="568"/>
      <c r="AT43" s="568"/>
      <c r="AU43" s="568"/>
      <c r="AV43" s="569"/>
      <c r="AX43" s="201"/>
      <c r="AY43" s="215"/>
      <c r="AZ43" s="223"/>
      <c r="BA43" s="215"/>
      <c r="BB43" s="484" t="s">
        <v>143</v>
      </c>
      <c r="BC43" s="484"/>
      <c r="BD43" s="484"/>
      <c r="BE43" s="484"/>
      <c r="BF43" s="484"/>
      <c r="BG43" s="484"/>
      <c r="BH43" s="117"/>
      <c r="BI43" s="444"/>
      <c r="BJ43" s="445"/>
      <c r="BK43" s="445"/>
      <c r="BL43" s="445"/>
      <c r="BM43" s="445"/>
      <c r="BN43" s="445"/>
      <c r="BO43" s="446"/>
      <c r="BP43" s="124"/>
      <c r="BQ43" s="124"/>
      <c r="BR43" s="486"/>
      <c r="BS43" s="486"/>
      <c r="BT43" s="778"/>
      <c r="BU43" s="778"/>
      <c r="BV43" s="778"/>
      <c r="BW43" s="782"/>
      <c r="BX43" s="783"/>
      <c r="BY43" s="783"/>
      <c r="BZ43" s="783"/>
      <c r="CA43" s="783"/>
      <c r="CB43" s="783"/>
      <c r="CC43" s="783"/>
      <c r="CD43" s="783"/>
      <c r="CE43" s="784"/>
      <c r="CF43" s="202"/>
      <c r="CG43" s="111"/>
      <c r="CH43" s="111"/>
      <c r="CI43" s="559" t="str">
        <f>IF(AB43="","",YEAR(AB43))</f>
        <v/>
      </c>
      <c r="CJ43" s="560"/>
      <c r="CK43" s="518" t="str">
        <f>IF(AB43="","",MONTH(AB43))</f>
        <v/>
      </c>
      <c r="CL43" s="515"/>
      <c r="CM43" s="556"/>
      <c r="CN43" s="556"/>
      <c r="CO43" s="526"/>
      <c r="CP43" s="111"/>
      <c r="CQ43" s="111"/>
      <c r="CR43" s="613"/>
      <c r="CS43" s="558"/>
      <c r="CT43" s="558"/>
      <c r="CU43" s="558"/>
      <c r="CV43" s="558"/>
      <c r="CW43" s="558"/>
      <c r="CX43" s="614"/>
      <c r="CY43" s="613"/>
      <c r="CZ43" s="558"/>
      <c r="DA43" s="614"/>
      <c r="DB43" s="111"/>
      <c r="DC43" s="111"/>
      <c r="DD43" s="111"/>
      <c r="DE43" s="111"/>
      <c r="DF43" s="111"/>
      <c r="DG43" s="111"/>
      <c r="DH43" s="111"/>
      <c r="DI43" s="111"/>
      <c r="DJ43" s="111"/>
      <c r="DK43" s="111"/>
      <c r="DL43" s="111"/>
      <c r="DM43" s="111"/>
      <c r="DN43" s="514">
        <f>IF(BI43="",1,0)</f>
        <v>1</v>
      </c>
      <c r="DO43" s="556"/>
      <c r="DP43" s="556"/>
      <c r="DQ43" s="556"/>
      <c r="DR43" s="556"/>
      <c r="DS43" s="556"/>
      <c r="DT43" s="526"/>
      <c r="DU43" s="111"/>
      <c r="DV43" s="111"/>
      <c r="DW43" s="111"/>
      <c r="DX43" s="111"/>
      <c r="DY43" s="111"/>
      <c r="DZ43" s="420" t="s">
        <v>170</v>
      </c>
      <c r="EA43" s="579">
        <f>DN21+DN24+DV24+EA24+DV29+EA29+DN34+DV34+EA34+DN39+DN43</f>
        <v>9</v>
      </c>
      <c r="EB43" s="580"/>
      <c r="EC43" s="580"/>
      <c r="ED43" s="581"/>
      <c r="EE43" s="111"/>
      <c r="EF43" s="111"/>
      <c r="EG43" s="111"/>
      <c r="EH43" s="111"/>
      <c r="EI43" s="111"/>
      <c r="EJ43" s="111"/>
      <c r="EK43" s="111"/>
      <c r="EL43" s="111"/>
      <c r="EM43" s="174"/>
      <c r="EN43" s="245"/>
      <c r="EO43" s="245"/>
      <c r="EP43" s="245"/>
      <c r="EQ43" s="245"/>
      <c r="ER43" s="245"/>
      <c r="ES43" s="531"/>
      <c r="ET43" s="531"/>
      <c r="EU43" s="531"/>
      <c r="EV43" s="531"/>
      <c r="EW43" s="531"/>
      <c r="EX43" s="563"/>
      <c r="EY43" s="563"/>
      <c r="EZ43" s="563"/>
      <c r="FA43" s="563"/>
      <c r="FB43" s="563"/>
      <c r="FC43" s="563"/>
      <c r="FD43" s="563"/>
      <c r="FE43" s="563"/>
      <c r="FF43" s="563"/>
      <c r="FG43" s="563"/>
      <c r="FH43" s="563"/>
      <c r="FI43" s="563"/>
      <c r="FJ43" s="563"/>
    </row>
    <row r="44" spans="1:229" ht="7.5" customHeight="1" thickBot="1" x14ac:dyDescent="0.45">
      <c r="C44" s="455"/>
      <c r="D44" s="455"/>
      <c r="E44" s="455"/>
      <c r="F44" s="455"/>
      <c r="G44" s="625"/>
      <c r="H44" s="625"/>
      <c r="I44" s="625"/>
      <c r="J44" s="625"/>
      <c r="K44" s="625"/>
      <c r="L44" s="625"/>
      <c r="M44" s="625"/>
      <c r="N44" s="625"/>
      <c r="O44" s="625"/>
      <c r="P44" s="625"/>
      <c r="Q44" s="241"/>
      <c r="R44" s="241"/>
      <c r="S44" s="476"/>
      <c r="U44" s="198"/>
      <c r="V44" s="484"/>
      <c r="W44" s="484"/>
      <c r="X44" s="484"/>
      <c r="Y44" s="484"/>
      <c r="Z44" s="484"/>
      <c r="AA44" s="180"/>
      <c r="AB44" s="450"/>
      <c r="AC44" s="451"/>
      <c r="AD44" s="451"/>
      <c r="AE44" s="451"/>
      <c r="AF44" s="451"/>
      <c r="AG44" s="767"/>
      <c r="AH44" s="768"/>
      <c r="AI44" s="500"/>
      <c r="AJ44" s="190"/>
      <c r="AK44" s="485"/>
      <c r="AL44" s="485"/>
      <c r="AM44" s="486"/>
      <c r="AN44" s="486"/>
      <c r="AO44" s="486"/>
      <c r="AP44" s="486"/>
      <c r="AQ44" s="570"/>
      <c r="AR44" s="571"/>
      <c r="AS44" s="571"/>
      <c r="AT44" s="571"/>
      <c r="AU44" s="571"/>
      <c r="AV44" s="572"/>
      <c r="AW44" s="242"/>
      <c r="AX44" s="200"/>
      <c r="AY44" s="215"/>
      <c r="AZ44" s="223"/>
      <c r="BA44" s="215"/>
      <c r="BB44" s="484"/>
      <c r="BC44" s="484"/>
      <c r="BD44" s="484"/>
      <c r="BE44" s="484"/>
      <c r="BF44" s="484"/>
      <c r="BG44" s="484"/>
      <c r="BH44" s="117"/>
      <c r="BI44" s="564"/>
      <c r="BJ44" s="565"/>
      <c r="BK44" s="565"/>
      <c r="BL44" s="565"/>
      <c r="BM44" s="565"/>
      <c r="BN44" s="565"/>
      <c r="BO44" s="566"/>
      <c r="BP44" s="124"/>
      <c r="BQ44" s="124"/>
      <c r="BR44" s="486"/>
      <c r="BS44" s="486"/>
      <c r="BT44" s="778"/>
      <c r="BU44" s="778"/>
      <c r="BV44" s="778"/>
      <c r="BW44" s="782"/>
      <c r="BX44" s="783"/>
      <c r="BY44" s="783"/>
      <c r="BZ44" s="783"/>
      <c r="CA44" s="783"/>
      <c r="CB44" s="783"/>
      <c r="CC44" s="783"/>
      <c r="CD44" s="783"/>
      <c r="CE44" s="784"/>
      <c r="CF44" s="202"/>
      <c r="CI44" s="757"/>
      <c r="CJ44" s="758"/>
      <c r="CK44" s="759"/>
      <c r="CL44" s="760"/>
      <c r="CM44" s="577"/>
      <c r="CN44" s="577"/>
      <c r="CO44" s="578"/>
      <c r="CR44" s="535"/>
      <c r="CS44" s="536"/>
      <c r="CT44" s="536"/>
      <c r="CU44" s="536"/>
      <c r="CV44" s="536"/>
      <c r="CW44" s="536"/>
      <c r="CX44" s="537"/>
      <c r="CY44" s="535"/>
      <c r="CZ44" s="536"/>
      <c r="DA44" s="537"/>
      <c r="DN44" s="576"/>
      <c r="DO44" s="577"/>
      <c r="DP44" s="577"/>
      <c r="DQ44" s="577"/>
      <c r="DR44" s="577"/>
      <c r="DS44" s="577"/>
      <c r="DT44" s="578"/>
      <c r="DZ44" s="420"/>
      <c r="EA44" s="582"/>
      <c r="EB44" s="583"/>
      <c r="EC44" s="583"/>
      <c r="ED44" s="584"/>
      <c r="EN44" s="230"/>
      <c r="EO44" s="230"/>
      <c r="EP44" s="230"/>
      <c r="EQ44" s="230"/>
      <c r="ER44" s="230"/>
      <c r="ES44" s="531"/>
      <c r="ET44" s="531"/>
      <c r="EU44" s="531"/>
      <c r="EV44" s="531"/>
      <c r="EW44" s="531"/>
      <c r="EX44" s="563"/>
      <c r="EY44" s="563"/>
      <c r="EZ44" s="563"/>
      <c r="FA44" s="563"/>
      <c r="FB44" s="563"/>
      <c r="FC44" s="563"/>
      <c r="FD44" s="563"/>
      <c r="FE44" s="563"/>
      <c r="FF44" s="563"/>
      <c r="FG44" s="563"/>
      <c r="FH44" s="563"/>
      <c r="FI44" s="563"/>
      <c r="FJ44" s="563"/>
    </row>
    <row r="45" spans="1:229" ht="7.5" customHeight="1" thickBot="1" x14ac:dyDescent="0.45">
      <c r="C45" s="455"/>
      <c r="D45" s="455"/>
      <c r="E45" s="455"/>
      <c r="F45" s="455"/>
      <c r="G45" s="625"/>
      <c r="H45" s="625"/>
      <c r="I45" s="625"/>
      <c r="J45" s="625"/>
      <c r="K45" s="625"/>
      <c r="L45" s="625"/>
      <c r="M45" s="625"/>
      <c r="N45" s="625"/>
      <c r="O45" s="625"/>
      <c r="P45" s="625"/>
      <c r="Q45" s="241"/>
      <c r="R45" s="241"/>
      <c r="S45" s="476"/>
      <c r="U45" s="198"/>
      <c r="V45" s="484"/>
      <c r="W45" s="484"/>
      <c r="X45" s="484"/>
      <c r="Y45" s="484"/>
      <c r="Z45" s="484"/>
      <c r="AA45" s="180"/>
      <c r="AB45" s="450"/>
      <c r="AC45" s="451"/>
      <c r="AD45" s="451"/>
      <c r="AE45" s="451"/>
      <c r="AF45" s="451"/>
      <c r="AG45" s="767"/>
      <c r="AH45" s="768"/>
      <c r="AI45" s="500"/>
      <c r="AJ45" s="190"/>
      <c r="AK45" s="485"/>
      <c r="AL45" s="485"/>
      <c r="AM45" s="486"/>
      <c r="AN45" s="486"/>
      <c r="AO45" s="486"/>
      <c r="AP45" s="486"/>
      <c r="AQ45" s="570"/>
      <c r="AR45" s="571"/>
      <c r="AS45" s="571"/>
      <c r="AT45" s="571"/>
      <c r="AU45" s="571"/>
      <c r="AV45" s="572"/>
      <c r="AW45" s="242"/>
      <c r="AX45" s="200"/>
      <c r="AY45" s="215"/>
      <c r="AZ45" s="223"/>
      <c r="BA45" s="215"/>
      <c r="BB45" s="484"/>
      <c r="BC45" s="484"/>
      <c r="BD45" s="484"/>
      <c r="BE45" s="484"/>
      <c r="BF45" s="484"/>
      <c r="BG45" s="484"/>
      <c r="BH45" s="31"/>
      <c r="BI45" s="564"/>
      <c r="BJ45" s="565"/>
      <c r="BK45" s="565"/>
      <c r="BL45" s="565"/>
      <c r="BM45" s="565"/>
      <c r="BN45" s="565"/>
      <c r="BO45" s="566"/>
      <c r="BP45" s="124"/>
      <c r="BR45" s="486"/>
      <c r="BS45" s="486"/>
      <c r="BT45" s="778"/>
      <c r="BU45" s="778"/>
      <c r="BV45" s="778"/>
      <c r="BW45" s="782"/>
      <c r="BX45" s="783"/>
      <c r="BY45" s="783"/>
      <c r="BZ45" s="783"/>
      <c r="CA45" s="783"/>
      <c r="CB45" s="783"/>
      <c r="CC45" s="783"/>
      <c r="CD45" s="783"/>
      <c r="CE45" s="784"/>
      <c r="CF45" s="202"/>
      <c r="CI45" s="757"/>
      <c r="CJ45" s="758"/>
      <c r="CK45" s="759"/>
      <c r="CL45" s="760"/>
      <c r="CM45" s="577"/>
      <c r="CN45" s="577"/>
      <c r="CO45" s="578"/>
      <c r="CR45" s="276"/>
      <c r="CS45" s="236"/>
      <c r="CT45" s="236"/>
      <c r="CU45" s="236"/>
      <c r="CV45" s="236"/>
      <c r="CW45" s="236"/>
      <c r="CX45" s="277"/>
      <c r="CY45" s="276"/>
      <c r="CZ45" s="236"/>
      <c r="DA45" s="277"/>
      <c r="DN45" s="576"/>
      <c r="DO45" s="577"/>
      <c r="DP45" s="577"/>
      <c r="DQ45" s="577"/>
      <c r="DR45" s="577"/>
      <c r="DS45" s="577"/>
      <c r="DT45" s="578"/>
      <c r="DZ45" s="420"/>
      <c r="EA45" s="582"/>
      <c r="EB45" s="583"/>
      <c r="EC45" s="583"/>
      <c r="ED45" s="584"/>
      <c r="EN45" s="230"/>
      <c r="EO45" s="230"/>
      <c r="EP45" s="230"/>
      <c r="EQ45" s="230"/>
      <c r="ER45" s="230"/>
      <c r="ES45" s="243"/>
      <c r="ET45" s="243"/>
      <c r="EU45" s="243"/>
      <c r="EV45" s="243"/>
      <c r="EW45" s="243"/>
      <c r="EX45" s="244"/>
      <c r="EY45" s="244"/>
      <c r="EZ45" s="244"/>
      <c r="FA45" s="244"/>
      <c r="FB45" s="244"/>
      <c r="FC45" s="244"/>
      <c r="FD45" s="244"/>
      <c r="FE45" s="244"/>
      <c r="FF45" s="244"/>
      <c r="FG45" s="244"/>
      <c r="FH45" s="244"/>
      <c r="FI45" s="244"/>
      <c r="FJ45" s="244"/>
    </row>
    <row r="46" spans="1:229" ht="7.5" customHeight="1" thickBot="1" x14ac:dyDescent="0.45">
      <c r="C46" s="455"/>
      <c r="D46" s="455"/>
      <c r="E46" s="455"/>
      <c r="F46" s="455"/>
      <c r="G46" s="625"/>
      <c r="H46" s="625"/>
      <c r="I46" s="625"/>
      <c r="J46" s="625"/>
      <c r="K46" s="625"/>
      <c r="L46" s="625"/>
      <c r="M46" s="625"/>
      <c r="N46" s="625"/>
      <c r="O46" s="625"/>
      <c r="P46" s="625"/>
      <c r="S46" s="476"/>
      <c r="U46" s="198"/>
      <c r="V46" s="484"/>
      <c r="W46" s="484"/>
      <c r="X46" s="484"/>
      <c r="Y46" s="484"/>
      <c r="Z46" s="484"/>
      <c r="AA46" s="180"/>
      <c r="AB46" s="763"/>
      <c r="AC46" s="764"/>
      <c r="AD46" s="764"/>
      <c r="AE46" s="764"/>
      <c r="AF46" s="764"/>
      <c r="AG46" s="769"/>
      <c r="AH46" s="770"/>
      <c r="AI46" s="500"/>
      <c r="AJ46" s="190"/>
      <c r="AK46" s="485"/>
      <c r="AL46" s="485"/>
      <c r="AM46" s="486"/>
      <c r="AN46" s="486"/>
      <c r="AO46" s="486"/>
      <c r="AP46" s="486"/>
      <c r="AQ46" s="573"/>
      <c r="AR46" s="574"/>
      <c r="AS46" s="574"/>
      <c r="AT46" s="574"/>
      <c r="AU46" s="574"/>
      <c r="AV46" s="575"/>
      <c r="AW46" s="124"/>
      <c r="AX46" s="202"/>
      <c r="AY46" s="215"/>
      <c r="AZ46" s="223"/>
      <c r="BA46" s="215"/>
      <c r="BB46" s="484"/>
      <c r="BC46" s="484"/>
      <c r="BD46" s="484"/>
      <c r="BE46" s="484"/>
      <c r="BF46" s="484"/>
      <c r="BG46" s="484"/>
      <c r="BH46" s="31"/>
      <c r="BI46" s="447"/>
      <c r="BJ46" s="448"/>
      <c r="BK46" s="448"/>
      <c r="BL46" s="448"/>
      <c r="BM46" s="448"/>
      <c r="BN46" s="448"/>
      <c r="BO46" s="449"/>
      <c r="BP46" s="124"/>
      <c r="BR46" s="486"/>
      <c r="BS46" s="486"/>
      <c r="BT46" s="778"/>
      <c r="BU46" s="778"/>
      <c r="BV46" s="778"/>
      <c r="BW46" s="785"/>
      <c r="BX46" s="786"/>
      <c r="BY46" s="786"/>
      <c r="BZ46" s="786"/>
      <c r="CA46" s="786"/>
      <c r="CB46" s="786"/>
      <c r="CC46" s="786"/>
      <c r="CD46" s="786"/>
      <c r="CE46" s="787"/>
      <c r="CF46" s="202"/>
      <c r="CI46" s="561"/>
      <c r="CJ46" s="562"/>
      <c r="CK46" s="519"/>
      <c r="CL46" s="517"/>
      <c r="CM46" s="557"/>
      <c r="CN46" s="557"/>
      <c r="CO46" s="527"/>
      <c r="CR46" s="532">
        <f>IF(AB43="",1,0)</f>
        <v>1</v>
      </c>
      <c r="CS46" s="533"/>
      <c r="CT46" s="533"/>
      <c r="CU46" s="533"/>
      <c r="CV46" s="533"/>
      <c r="CW46" s="533"/>
      <c r="CX46" s="534"/>
      <c r="CY46" s="532">
        <f>IF(AQ43="",1,0)</f>
        <v>1</v>
      </c>
      <c r="CZ46" s="533"/>
      <c r="DA46" s="534"/>
      <c r="DB46" s="532">
        <f>CR46+CY46+CR50</f>
        <v>3</v>
      </c>
      <c r="DC46" s="534"/>
      <c r="DD46" s="532"/>
      <c r="DE46" s="533"/>
      <c r="DF46" s="533"/>
      <c r="DG46" s="533"/>
      <c r="DH46" s="533"/>
      <c r="DI46" s="533"/>
      <c r="DJ46" s="534"/>
      <c r="DN46" s="516"/>
      <c r="DO46" s="557"/>
      <c r="DP46" s="557"/>
      <c r="DQ46" s="557"/>
      <c r="DR46" s="557"/>
      <c r="DS46" s="557"/>
      <c r="DT46" s="527"/>
      <c r="DZ46" s="420"/>
      <c r="EA46" s="585"/>
      <c r="EB46" s="586"/>
      <c r="EC46" s="586"/>
      <c r="ED46" s="587"/>
      <c r="EN46" s="230"/>
      <c r="EO46" s="230"/>
      <c r="EP46" s="230"/>
      <c r="EQ46" s="230"/>
      <c r="ER46" s="230"/>
      <c r="ES46" s="531" t="s">
        <v>124</v>
      </c>
      <c r="ET46" s="531"/>
      <c r="EU46" s="531"/>
      <c r="EV46" s="531"/>
      <c r="EW46" s="531"/>
      <c r="EX46" s="563"/>
      <c r="EY46" s="563"/>
      <c r="EZ46" s="563"/>
      <c r="FA46" s="563"/>
      <c r="FB46" s="563"/>
      <c r="FC46" s="563"/>
      <c r="FD46" s="563"/>
      <c r="FE46" s="563"/>
      <c r="FF46" s="563"/>
      <c r="FG46" s="563"/>
      <c r="FH46" s="563"/>
      <c r="FI46" s="563"/>
      <c r="FJ46" s="563"/>
    </row>
    <row r="47" spans="1:229" ht="7.5" customHeight="1" x14ac:dyDescent="0.4">
      <c r="C47" s="229"/>
      <c r="D47" s="229"/>
      <c r="E47" s="229"/>
      <c r="F47" s="229"/>
      <c r="G47" s="245"/>
      <c r="H47" s="245"/>
      <c r="I47" s="245"/>
      <c r="J47" s="245"/>
      <c r="K47" s="245"/>
      <c r="L47" s="245"/>
      <c r="M47" s="245"/>
      <c r="N47" s="245"/>
      <c r="O47" s="245"/>
      <c r="P47" s="245"/>
      <c r="S47" s="246"/>
      <c r="U47" s="198"/>
      <c r="V47" s="484" t="s">
        <v>239</v>
      </c>
      <c r="W47" s="484"/>
      <c r="X47" s="484"/>
      <c r="Y47" s="484"/>
      <c r="Z47" s="484"/>
      <c r="AA47" s="180" t="s">
        <v>155</v>
      </c>
      <c r="AB47" s="444"/>
      <c r="AC47" s="445"/>
      <c r="AD47" s="445"/>
      <c r="AE47" s="445"/>
      <c r="AF47" s="445"/>
      <c r="AG47" s="445"/>
      <c r="AH47" s="446"/>
      <c r="AI47" s="451" t="s">
        <v>139</v>
      </c>
      <c r="AJ47" s="451"/>
      <c r="AW47" s="124"/>
      <c r="AX47" s="202"/>
      <c r="AY47" s="215"/>
      <c r="AZ47" s="223"/>
      <c r="BA47" s="215"/>
      <c r="BB47" s="154"/>
      <c r="BC47" s="154"/>
      <c r="BD47" s="154"/>
      <c r="BE47" s="154"/>
      <c r="BF47" s="154"/>
      <c r="BG47" s="154"/>
      <c r="BH47" s="117"/>
      <c r="BI47" s="190"/>
      <c r="BJ47" s="190"/>
      <c r="BK47" s="190"/>
      <c r="BL47" s="190"/>
      <c r="BM47" s="190"/>
      <c r="BN47" s="190"/>
      <c r="BO47" s="190"/>
      <c r="BP47" s="124"/>
      <c r="CF47" s="202"/>
      <c r="CI47" s="559" t="str">
        <f>IF(AB47="","",YEAR(AB47))</f>
        <v/>
      </c>
      <c r="CJ47" s="560"/>
      <c r="CK47" s="518" t="str">
        <f>IF(AB47="","",MONTH(AB47))</f>
        <v/>
      </c>
      <c r="CL47" s="515"/>
      <c r="CM47" s="556"/>
      <c r="CN47" s="556"/>
      <c r="CO47" s="526"/>
      <c r="CR47" s="613"/>
      <c r="CS47" s="558"/>
      <c r="CT47" s="558"/>
      <c r="CU47" s="558"/>
      <c r="CV47" s="558"/>
      <c r="CW47" s="558"/>
      <c r="CX47" s="614"/>
      <c r="CY47" s="613"/>
      <c r="CZ47" s="558"/>
      <c r="DA47" s="614"/>
      <c r="DB47" s="613"/>
      <c r="DC47" s="614"/>
      <c r="DD47" s="613"/>
      <c r="DE47" s="558"/>
      <c r="DF47" s="558"/>
      <c r="DG47" s="558"/>
      <c r="DH47" s="558"/>
      <c r="DI47" s="558"/>
      <c r="DJ47" s="614"/>
      <c r="EN47" s="230"/>
      <c r="EO47" s="230"/>
      <c r="EP47" s="230"/>
      <c r="EQ47" s="230"/>
      <c r="ER47" s="230"/>
      <c r="ES47" s="531"/>
      <c r="ET47" s="531"/>
      <c r="EU47" s="531"/>
      <c r="EV47" s="531"/>
      <c r="EW47" s="531"/>
      <c r="EX47" s="563"/>
      <c r="EY47" s="563"/>
      <c r="EZ47" s="563"/>
      <c r="FA47" s="563"/>
      <c r="FB47" s="563"/>
      <c r="FC47" s="563"/>
      <c r="FD47" s="563"/>
      <c r="FE47" s="563"/>
      <c r="FF47" s="563"/>
      <c r="FG47" s="563"/>
      <c r="FH47" s="563"/>
      <c r="FI47" s="563"/>
      <c r="FJ47" s="563"/>
    </row>
    <row r="48" spans="1:229" ht="7.5" customHeight="1" x14ac:dyDescent="0.4">
      <c r="C48" s="229"/>
      <c r="D48" s="229"/>
      <c r="E48" s="229"/>
      <c r="F48" s="229"/>
      <c r="G48" s="245"/>
      <c r="H48" s="245"/>
      <c r="I48" s="245"/>
      <c r="J48" s="245"/>
      <c r="K48" s="245"/>
      <c r="L48" s="245"/>
      <c r="M48" s="245"/>
      <c r="N48" s="245"/>
      <c r="O48" s="245"/>
      <c r="P48" s="245"/>
      <c r="S48" s="246"/>
      <c r="U48" s="198"/>
      <c r="V48" s="484"/>
      <c r="W48" s="484"/>
      <c r="X48" s="484"/>
      <c r="Y48" s="484"/>
      <c r="Z48" s="484"/>
      <c r="AA48" s="180"/>
      <c r="AB48" s="564"/>
      <c r="AC48" s="565"/>
      <c r="AD48" s="565"/>
      <c r="AE48" s="565"/>
      <c r="AF48" s="565"/>
      <c r="AG48" s="565"/>
      <c r="AH48" s="566"/>
      <c r="AI48" s="451"/>
      <c r="AJ48" s="451"/>
      <c r="AW48" s="124"/>
      <c r="AX48" s="202"/>
      <c r="AY48" s="215"/>
      <c r="AZ48" s="223"/>
      <c r="BA48" s="215"/>
      <c r="BB48" s="154"/>
      <c r="BC48" s="154"/>
      <c r="BD48" s="154"/>
      <c r="BE48" s="154"/>
      <c r="BF48" s="154"/>
      <c r="BG48" s="154"/>
      <c r="BH48" s="117"/>
      <c r="BI48" s="190"/>
      <c r="BJ48" s="190"/>
      <c r="BK48" s="190"/>
      <c r="BL48" s="190"/>
      <c r="BM48" s="190"/>
      <c r="BN48" s="190"/>
      <c r="BO48" s="190"/>
      <c r="BP48" s="124"/>
      <c r="CF48" s="202"/>
      <c r="CI48" s="757"/>
      <c r="CJ48" s="758"/>
      <c r="CK48" s="759"/>
      <c r="CL48" s="760"/>
      <c r="CM48" s="577"/>
      <c r="CN48" s="577"/>
      <c r="CO48" s="578"/>
      <c r="CR48" s="613"/>
      <c r="CS48" s="558"/>
      <c r="CT48" s="558"/>
      <c r="CU48" s="558"/>
      <c r="CV48" s="558"/>
      <c r="CW48" s="558"/>
      <c r="CX48" s="614"/>
      <c r="CY48" s="613"/>
      <c r="CZ48" s="558"/>
      <c r="DA48" s="614"/>
      <c r="DB48" s="613"/>
      <c r="DC48" s="614"/>
      <c r="DD48" s="613"/>
      <c r="DE48" s="558"/>
      <c r="DF48" s="558"/>
      <c r="DG48" s="558"/>
      <c r="DH48" s="558"/>
      <c r="DI48" s="558"/>
      <c r="DJ48" s="614"/>
      <c r="EN48" s="230"/>
      <c r="EO48" s="230"/>
      <c r="EP48" s="230"/>
      <c r="EQ48" s="230"/>
      <c r="ER48" s="230"/>
      <c r="ES48" s="531"/>
      <c r="ET48" s="531"/>
      <c r="EU48" s="531"/>
      <c r="EV48" s="531"/>
      <c r="EW48" s="531"/>
      <c r="EX48" s="563"/>
      <c r="EY48" s="563"/>
      <c r="EZ48" s="563"/>
      <c r="FA48" s="563"/>
      <c r="FB48" s="563"/>
      <c r="FC48" s="563"/>
      <c r="FD48" s="563"/>
      <c r="FE48" s="563"/>
      <c r="FF48" s="563"/>
      <c r="FG48" s="563"/>
      <c r="FH48" s="563"/>
      <c r="FI48" s="563"/>
      <c r="FJ48" s="563"/>
    </row>
    <row r="49" spans="1:183" ht="7.5" customHeight="1" thickBot="1" x14ac:dyDescent="0.45">
      <c r="Q49" s="111"/>
      <c r="R49" s="111"/>
      <c r="S49" s="148"/>
      <c r="U49" s="198"/>
      <c r="V49" s="484"/>
      <c r="W49" s="484"/>
      <c r="X49" s="484"/>
      <c r="Y49" s="484"/>
      <c r="Z49" s="484"/>
      <c r="AA49" s="180"/>
      <c r="AB49" s="564"/>
      <c r="AC49" s="565"/>
      <c r="AD49" s="565"/>
      <c r="AE49" s="565"/>
      <c r="AF49" s="565"/>
      <c r="AG49" s="565"/>
      <c r="AH49" s="566"/>
      <c r="AI49" s="451"/>
      <c r="AJ49" s="451"/>
      <c r="AW49" s="124"/>
      <c r="AX49" s="202"/>
      <c r="AY49" s="215"/>
      <c r="AZ49" s="223"/>
      <c r="BA49" s="728" t="s">
        <v>226</v>
      </c>
      <c r="BB49" s="729"/>
      <c r="BC49" s="729"/>
      <c r="BD49" s="729"/>
      <c r="BE49" s="729"/>
      <c r="BF49" s="729"/>
      <c r="BG49" s="729"/>
      <c r="BH49" s="729"/>
      <c r="BI49" s="729"/>
      <c r="BJ49" s="729"/>
      <c r="BK49" s="729"/>
      <c r="BL49" s="729"/>
      <c r="BM49" s="729"/>
      <c r="BN49" s="729"/>
      <c r="BO49" s="729"/>
      <c r="BP49" s="729"/>
      <c r="BQ49" s="729"/>
      <c r="BR49" s="729"/>
      <c r="BS49" s="729"/>
      <c r="BT49" s="729"/>
      <c r="BU49" s="729"/>
      <c r="BV49" s="729"/>
      <c r="BW49" s="729"/>
      <c r="BX49" s="729"/>
      <c r="BY49" s="729"/>
      <c r="BZ49" s="729"/>
      <c r="CA49" s="729"/>
      <c r="CB49" s="729"/>
      <c r="CC49" s="729"/>
      <c r="CD49" s="729"/>
      <c r="CE49" s="729"/>
      <c r="CF49" s="730"/>
      <c r="CI49" s="757"/>
      <c r="CJ49" s="758"/>
      <c r="CK49" s="759"/>
      <c r="CL49" s="760"/>
      <c r="CM49" s="577"/>
      <c r="CN49" s="577"/>
      <c r="CO49" s="578"/>
      <c r="CR49" s="535"/>
      <c r="CS49" s="536"/>
      <c r="CT49" s="536"/>
      <c r="CU49" s="536"/>
      <c r="CV49" s="536"/>
      <c r="CW49" s="536"/>
      <c r="CX49" s="537"/>
      <c r="CY49" s="535"/>
      <c r="CZ49" s="536"/>
      <c r="DA49" s="537"/>
      <c r="DB49" s="535"/>
      <c r="DC49" s="537"/>
      <c r="DD49" s="535"/>
      <c r="DE49" s="536"/>
      <c r="DF49" s="536"/>
      <c r="DG49" s="536"/>
      <c r="DH49" s="536"/>
      <c r="DI49" s="536"/>
      <c r="DJ49" s="537"/>
      <c r="EN49" s="230"/>
      <c r="EO49" s="230"/>
      <c r="EP49" s="230"/>
      <c r="EQ49" s="230"/>
      <c r="ER49" s="230"/>
      <c r="ES49" s="531"/>
      <c r="ET49" s="531"/>
      <c r="EU49" s="531"/>
      <c r="EV49" s="531"/>
      <c r="EW49" s="531"/>
      <c r="EX49" s="563"/>
      <c r="EY49" s="563"/>
      <c r="EZ49" s="563"/>
      <c r="FA49" s="563"/>
      <c r="FB49" s="563"/>
      <c r="FC49" s="563"/>
      <c r="FD49" s="563"/>
      <c r="FE49" s="563"/>
      <c r="FF49" s="563"/>
      <c r="FG49" s="563"/>
      <c r="FH49" s="563"/>
      <c r="FI49" s="563"/>
      <c r="FJ49" s="563"/>
    </row>
    <row r="50" spans="1:183" ht="7.5" customHeight="1" thickBot="1" x14ac:dyDescent="0.45">
      <c r="S50" s="148"/>
      <c r="U50" s="198"/>
      <c r="V50" s="484"/>
      <c r="W50" s="484"/>
      <c r="X50" s="484"/>
      <c r="Y50" s="484"/>
      <c r="Z50" s="484"/>
      <c r="AA50" s="180"/>
      <c r="AB50" s="447"/>
      <c r="AC50" s="448"/>
      <c r="AD50" s="448"/>
      <c r="AE50" s="448"/>
      <c r="AF50" s="448"/>
      <c r="AG50" s="448"/>
      <c r="AH50" s="449"/>
      <c r="AI50" s="451"/>
      <c r="AJ50" s="451"/>
      <c r="AK50" s="124"/>
      <c r="AL50" s="124"/>
      <c r="AM50" s="124"/>
      <c r="AN50" s="124"/>
      <c r="AO50" s="124"/>
      <c r="AP50" s="124"/>
      <c r="AQ50" s="124"/>
      <c r="AR50" s="124"/>
      <c r="AS50" s="124"/>
      <c r="AT50" s="124"/>
      <c r="AU50" s="124"/>
      <c r="AV50" s="124"/>
      <c r="AW50" s="124"/>
      <c r="AX50" s="202"/>
      <c r="AY50" s="215"/>
      <c r="AZ50" s="223"/>
      <c r="BA50" s="731"/>
      <c r="BB50" s="732"/>
      <c r="BC50" s="732"/>
      <c r="BD50" s="732"/>
      <c r="BE50" s="732"/>
      <c r="BF50" s="732"/>
      <c r="BG50" s="732"/>
      <c r="BH50" s="732"/>
      <c r="BI50" s="732"/>
      <c r="BJ50" s="732"/>
      <c r="BK50" s="732"/>
      <c r="BL50" s="732"/>
      <c r="BM50" s="732"/>
      <c r="BN50" s="732"/>
      <c r="BO50" s="732"/>
      <c r="BP50" s="732"/>
      <c r="BQ50" s="732"/>
      <c r="BR50" s="732"/>
      <c r="BS50" s="732"/>
      <c r="BT50" s="732"/>
      <c r="BU50" s="732"/>
      <c r="BV50" s="732"/>
      <c r="BW50" s="732"/>
      <c r="BX50" s="732"/>
      <c r="BY50" s="732"/>
      <c r="BZ50" s="732"/>
      <c r="CA50" s="732"/>
      <c r="CB50" s="732"/>
      <c r="CC50" s="732"/>
      <c r="CD50" s="732"/>
      <c r="CE50" s="732"/>
      <c r="CF50" s="733"/>
      <c r="CI50" s="561"/>
      <c r="CJ50" s="562"/>
      <c r="CK50" s="519"/>
      <c r="CL50" s="517"/>
      <c r="CM50" s="557"/>
      <c r="CN50" s="557"/>
      <c r="CO50" s="527"/>
      <c r="CR50" s="532">
        <f>IF(AB47="",1,0)</f>
        <v>1</v>
      </c>
      <c r="CS50" s="533"/>
      <c r="CT50" s="533"/>
      <c r="CU50" s="533"/>
      <c r="CV50" s="533"/>
      <c r="CW50" s="533"/>
      <c r="CX50" s="534"/>
      <c r="CY50" s="558"/>
      <c r="CZ50" s="558"/>
      <c r="DA50" s="558"/>
      <c r="EN50" s="230"/>
      <c r="EO50" s="230"/>
      <c r="EP50" s="230"/>
      <c r="EQ50" s="230"/>
      <c r="ER50" s="230"/>
    </row>
    <row r="51" spans="1:183" ht="7.5" customHeight="1" x14ac:dyDescent="0.4">
      <c r="S51" s="148"/>
      <c r="U51" s="198"/>
      <c r="V51" s="361"/>
      <c r="W51" s="361"/>
      <c r="X51" s="361"/>
      <c r="Y51" s="361"/>
      <c r="Z51" s="361"/>
      <c r="AA51" s="274"/>
      <c r="AB51" s="366"/>
      <c r="AC51" s="366"/>
      <c r="AD51" s="366"/>
      <c r="AE51" s="366"/>
      <c r="AF51" s="366"/>
      <c r="AG51" s="366"/>
      <c r="AH51" s="366"/>
      <c r="AI51" s="358"/>
      <c r="AJ51" s="358"/>
      <c r="AK51" s="124"/>
      <c r="AL51" s="124"/>
      <c r="AM51" s="124"/>
      <c r="AN51" s="124"/>
      <c r="AO51" s="124"/>
      <c r="AP51" s="124"/>
      <c r="AQ51" s="124"/>
      <c r="AR51" s="124"/>
      <c r="AS51" s="124"/>
      <c r="AT51" s="124"/>
      <c r="AU51" s="124"/>
      <c r="AV51" s="124"/>
      <c r="AW51" s="124"/>
      <c r="AX51" s="124"/>
      <c r="AY51" s="215"/>
      <c r="AZ51" s="223"/>
      <c r="BA51" s="731"/>
      <c r="BB51" s="732"/>
      <c r="BC51" s="732"/>
      <c r="BD51" s="732"/>
      <c r="BE51" s="732"/>
      <c r="BF51" s="732"/>
      <c r="BG51" s="732"/>
      <c r="BH51" s="732"/>
      <c r="BI51" s="732"/>
      <c r="BJ51" s="732"/>
      <c r="BK51" s="732"/>
      <c r="BL51" s="732"/>
      <c r="BM51" s="732"/>
      <c r="BN51" s="732"/>
      <c r="BO51" s="732"/>
      <c r="BP51" s="732"/>
      <c r="BQ51" s="732"/>
      <c r="BR51" s="732"/>
      <c r="BS51" s="732"/>
      <c r="BT51" s="732"/>
      <c r="BU51" s="732"/>
      <c r="BV51" s="732"/>
      <c r="BW51" s="732"/>
      <c r="BX51" s="732"/>
      <c r="BY51" s="732"/>
      <c r="BZ51" s="732"/>
      <c r="CA51" s="732"/>
      <c r="CB51" s="732"/>
      <c r="CC51" s="732"/>
      <c r="CD51" s="732"/>
      <c r="CE51" s="732"/>
      <c r="CF51" s="733"/>
      <c r="CI51" s="362"/>
      <c r="CJ51" s="362"/>
      <c r="CK51" s="360"/>
      <c r="CL51" s="360"/>
      <c r="CM51" s="360"/>
      <c r="CN51" s="360"/>
      <c r="CO51" s="360"/>
      <c r="CR51" s="613"/>
      <c r="CS51" s="558"/>
      <c r="CT51" s="558"/>
      <c r="CU51" s="558"/>
      <c r="CV51" s="558"/>
      <c r="CW51" s="558"/>
      <c r="CX51" s="614"/>
      <c r="CY51" s="558"/>
      <c r="CZ51" s="558"/>
      <c r="DA51" s="558"/>
      <c r="EN51" s="359"/>
      <c r="EO51" s="359"/>
      <c r="EP51" s="359"/>
      <c r="EQ51" s="359"/>
      <c r="ER51" s="359"/>
    </row>
    <row r="52" spans="1:183" ht="7.5" customHeight="1" x14ac:dyDescent="0.4">
      <c r="S52" s="148"/>
      <c r="U52" s="198"/>
      <c r="V52" s="361"/>
      <c r="W52" s="361"/>
      <c r="X52" s="361"/>
      <c r="Y52" s="361"/>
      <c r="Z52" s="361"/>
      <c r="AA52" s="274"/>
      <c r="AB52" s="366"/>
      <c r="AC52" s="366"/>
      <c r="AD52" s="366"/>
      <c r="AE52" s="366"/>
      <c r="AF52" s="366"/>
      <c r="AG52" s="366"/>
      <c r="AH52" s="366"/>
      <c r="AI52" s="358"/>
      <c r="AJ52" s="358"/>
      <c r="AK52" s="124"/>
      <c r="AL52" s="124"/>
      <c r="AM52" s="124"/>
      <c r="AN52" s="124"/>
      <c r="AO52" s="124"/>
      <c r="AP52" s="124"/>
      <c r="AQ52" s="124"/>
      <c r="AR52" s="124"/>
      <c r="AS52" s="124"/>
      <c r="AT52" s="124"/>
      <c r="AU52" s="124"/>
      <c r="AV52" s="124"/>
      <c r="AW52" s="124"/>
      <c r="AX52" s="124"/>
      <c r="AY52" s="215"/>
      <c r="AZ52" s="223"/>
      <c r="BA52" s="731"/>
      <c r="BB52" s="732"/>
      <c r="BC52" s="732"/>
      <c r="BD52" s="732"/>
      <c r="BE52" s="732"/>
      <c r="BF52" s="732"/>
      <c r="BG52" s="732"/>
      <c r="BH52" s="732"/>
      <c r="BI52" s="732"/>
      <c r="BJ52" s="732"/>
      <c r="BK52" s="732"/>
      <c r="BL52" s="732"/>
      <c r="BM52" s="732"/>
      <c r="BN52" s="732"/>
      <c r="BO52" s="732"/>
      <c r="BP52" s="732"/>
      <c r="BQ52" s="732"/>
      <c r="BR52" s="732"/>
      <c r="BS52" s="732"/>
      <c r="BT52" s="732"/>
      <c r="BU52" s="732"/>
      <c r="BV52" s="732"/>
      <c r="BW52" s="732"/>
      <c r="BX52" s="732"/>
      <c r="BY52" s="732"/>
      <c r="BZ52" s="732"/>
      <c r="CA52" s="732"/>
      <c r="CB52" s="732"/>
      <c r="CC52" s="732"/>
      <c r="CD52" s="732"/>
      <c r="CE52" s="732"/>
      <c r="CF52" s="733"/>
      <c r="CI52" s="362"/>
      <c r="CJ52" s="362"/>
      <c r="CK52" s="360"/>
      <c r="CL52" s="360"/>
      <c r="CM52" s="360"/>
      <c r="CN52" s="360"/>
      <c r="CO52" s="360"/>
      <c r="CR52" s="613"/>
      <c r="CS52" s="558"/>
      <c r="CT52" s="558"/>
      <c r="CU52" s="558"/>
      <c r="CV52" s="558"/>
      <c r="CW52" s="558"/>
      <c r="CX52" s="614"/>
      <c r="CY52" s="558"/>
      <c r="CZ52" s="558"/>
      <c r="DA52" s="558"/>
      <c r="EN52" s="359"/>
      <c r="EO52" s="359"/>
      <c r="EP52" s="359"/>
      <c r="EQ52" s="359"/>
      <c r="ER52" s="359"/>
    </row>
    <row r="53" spans="1:183" ht="7.5" customHeight="1" x14ac:dyDescent="0.4">
      <c r="S53" s="148"/>
      <c r="U53" s="198"/>
      <c r="AY53" s="215"/>
      <c r="AZ53" s="223"/>
      <c r="BA53" s="731"/>
      <c r="BB53" s="732"/>
      <c r="BC53" s="732"/>
      <c r="BD53" s="732"/>
      <c r="BE53" s="732"/>
      <c r="BF53" s="732"/>
      <c r="BG53" s="732"/>
      <c r="BH53" s="732"/>
      <c r="BI53" s="732"/>
      <c r="BJ53" s="732"/>
      <c r="BK53" s="732"/>
      <c r="BL53" s="732"/>
      <c r="BM53" s="732"/>
      <c r="BN53" s="732"/>
      <c r="BO53" s="732"/>
      <c r="BP53" s="732"/>
      <c r="BQ53" s="732"/>
      <c r="BR53" s="732"/>
      <c r="BS53" s="732"/>
      <c r="BT53" s="732"/>
      <c r="BU53" s="732"/>
      <c r="BV53" s="732"/>
      <c r="BW53" s="732"/>
      <c r="BX53" s="732"/>
      <c r="BY53" s="732"/>
      <c r="BZ53" s="732"/>
      <c r="CA53" s="732"/>
      <c r="CB53" s="732"/>
      <c r="CC53" s="732"/>
      <c r="CD53" s="732"/>
      <c r="CE53" s="732"/>
      <c r="CF53" s="733"/>
      <c r="CR53" s="613"/>
      <c r="CS53" s="558"/>
      <c r="CT53" s="558"/>
      <c r="CU53" s="558"/>
      <c r="CV53" s="558"/>
      <c r="CW53" s="558"/>
      <c r="CX53" s="614"/>
      <c r="CY53" s="558"/>
      <c r="CZ53" s="558"/>
      <c r="DA53" s="558"/>
      <c r="EN53" s="230"/>
      <c r="EO53" s="230"/>
      <c r="EP53" s="230"/>
      <c r="EQ53" s="230"/>
      <c r="ER53" s="230"/>
    </row>
    <row r="54" spans="1:183" ht="7.5" customHeight="1" x14ac:dyDescent="0.4">
      <c r="S54" s="148"/>
      <c r="U54" s="279"/>
      <c r="V54" s="729" t="s">
        <v>206</v>
      </c>
      <c r="W54" s="729"/>
      <c r="X54" s="729"/>
      <c r="Y54" s="729"/>
      <c r="Z54" s="729"/>
      <c r="AA54" s="729"/>
      <c r="AB54" s="729"/>
      <c r="AC54" s="729"/>
      <c r="AD54" s="729"/>
      <c r="AE54" s="729"/>
      <c r="AF54" s="729"/>
      <c r="AG54" s="729"/>
      <c r="AH54" s="729"/>
      <c r="AI54" s="280"/>
      <c r="AJ54" s="280"/>
      <c r="AK54" s="281"/>
      <c r="AL54" s="281"/>
      <c r="AM54" s="281"/>
      <c r="AN54" s="281"/>
      <c r="AO54" s="281"/>
      <c r="AP54" s="281"/>
      <c r="AQ54" s="281"/>
      <c r="AR54" s="281"/>
      <c r="AS54" s="281"/>
      <c r="AT54" s="281"/>
      <c r="AU54" s="281"/>
      <c r="AV54" s="281"/>
      <c r="AW54" s="281"/>
      <c r="AX54" s="282"/>
      <c r="AY54" s="215"/>
      <c r="AZ54" s="223"/>
      <c r="BA54" s="731"/>
      <c r="BB54" s="732"/>
      <c r="BC54" s="732"/>
      <c r="BD54" s="732"/>
      <c r="BE54" s="732"/>
      <c r="BF54" s="732"/>
      <c r="BG54" s="732"/>
      <c r="BH54" s="732"/>
      <c r="BI54" s="732"/>
      <c r="BJ54" s="732"/>
      <c r="BK54" s="732"/>
      <c r="BL54" s="732"/>
      <c r="BM54" s="732"/>
      <c r="BN54" s="732"/>
      <c r="BO54" s="732"/>
      <c r="BP54" s="732"/>
      <c r="BQ54" s="732"/>
      <c r="BR54" s="732"/>
      <c r="BS54" s="732"/>
      <c r="BT54" s="732"/>
      <c r="BU54" s="732"/>
      <c r="BV54" s="732"/>
      <c r="BW54" s="732"/>
      <c r="BX54" s="732"/>
      <c r="BY54" s="732"/>
      <c r="BZ54" s="732"/>
      <c r="CA54" s="732"/>
      <c r="CB54" s="732"/>
      <c r="CC54" s="732"/>
      <c r="CD54" s="732"/>
      <c r="CE54" s="732"/>
      <c r="CF54" s="733"/>
      <c r="CR54" s="613"/>
      <c r="CS54" s="558"/>
      <c r="CT54" s="558"/>
      <c r="CU54" s="558"/>
      <c r="CV54" s="558"/>
      <c r="CW54" s="558"/>
      <c r="CX54" s="614"/>
      <c r="CY54" s="558"/>
      <c r="CZ54" s="558"/>
      <c r="DA54" s="558"/>
      <c r="EN54" s="230"/>
      <c r="EO54" s="230"/>
      <c r="EP54" s="230"/>
      <c r="EQ54" s="230"/>
      <c r="ER54" s="230"/>
    </row>
    <row r="55" spans="1:183" ht="7.5" customHeight="1" thickBot="1" x14ac:dyDescent="0.45">
      <c r="S55" s="148"/>
      <c r="U55" s="205"/>
      <c r="V55" s="732"/>
      <c r="W55" s="732"/>
      <c r="X55" s="732"/>
      <c r="Y55" s="732"/>
      <c r="Z55" s="732"/>
      <c r="AA55" s="732"/>
      <c r="AB55" s="732"/>
      <c r="AC55" s="732"/>
      <c r="AD55" s="732"/>
      <c r="AE55" s="732"/>
      <c r="AF55" s="732"/>
      <c r="AG55" s="732"/>
      <c r="AH55" s="732"/>
      <c r="AI55" s="31"/>
      <c r="AJ55" s="31"/>
      <c r="AK55" s="124"/>
      <c r="AL55" s="124"/>
      <c r="AM55" s="124"/>
      <c r="AN55" s="124"/>
      <c r="AO55" s="124"/>
      <c r="AP55" s="124"/>
      <c r="AQ55" s="124"/>
      <c r="AR55" s="124"/>
      <c r="AS55" s="124"/>
      <c r="AT55" s="124"/>
      <c r="AU55" s="124"/>
      <c r="AV55" s="124"/>
      <c r="AW55" s="124"/>
      <c r="AX55" s="202"/>
      <c r="AY55" s="215"/>
      <c r="AZ55" s="223"/>
      <c r="BA55" s="731"/>
      <c r="BB55" s="732"/>
      <c r="BC55" s="732"/>
      <c r="BD55" s="732"/>
      <c r="BE55" s="732"/>
      <c r="BF55" s="732"/>
      <c r="BG55" s="732"/>
      <c r="BH55" s="732"/>
      <c r="BI55" s="732"/>
      <c r="BJ55" s="732"/>
      <c r="BK55" s="732"/>
      <c r="BL55" s="732"/>
      <c r="BM55" s="732"/>
      <c r="BN55" s="732"/>
      <c r="BO55" s="732"/>
      <c r="BP55" s="732"/>
      <c r="BQ55" s="732"/>
      <c r="BR55" s="732"/>
      <c r="BS55" s="732"/>
      <c r="BT55" s="732"/>
      <c r="BU55" s="732"/>
      <c r="BV55" s="732"/>
      <c r="BW55" s="732"/>
      <c r="BX55" s="732"/>
      <c r="BY55" s="732"/>
      <c r="BZ55" s="732"/>
      <c r="CA55" s="732"/>
      <c r="CB55" s="732"/>
      <c r="CC55" s="732"/>
      <c r="CD55" s="732"/>
      <c r="CE55" s="732"/>
      <c r="CF55" s="733"/>
      <c r="CR55" s="535"/>
      <c r="CS55" s="536"/>
      <c r="CT55" s="536"/>
      <c r="CU55" s="536"/>
      <c r="CV55" s="536"/>
      <c r="CW55" s="536"/>
      <c r="CX55" s="537"/>
      <c r="CY55" s="558"/>
      <c r="CZ55" s="558"/>
      <c r="DA55" s="558"/>
      <c r="EN55" s="230"/>
      <c r="EO55" s="230"/>
      <c r="EP55" s="230"/>
      <c r="EQ55" s="230"/>
      <c r="ER55" s="230"/>
    </row>
    <row r="56" spans="1:183" ht="7.5" customHeight="1" x14ac:dyDescent="0.4">
      <c r="S56" s="148"/>
      <c r="U56" s="205"/>
      <c r="AY56" s="215"/>
      <c r="AZ56" s="223"/>
      <c r="BA56" s="731"/>
      <c r="BB56" s="732"/>
      <c r="BC56" s="732"/>
      <c r="BD56" s="732"/>
      <c r="BE56" s="732"/>
      <c r="BF56" s="732"/>
      <c r="BG56" s="732"/>
      <c r="BH56" s="732"/>
      <c r="BI56" s="732"/>
      <c r="BJ56" s="732"/>
      <c r="BK56" s="732"/>
      <c r="BL56" s="732"/>
      <c r="BM56" s="732"/>
      <c r="BN56" s="732"/>
      <c r="BO56" s="732"/>
      <c r="BP56" s="732"/>
      <c r="BQ56" s="732"/>
      <c r="BR56" s="732"/>
      <c r="BS56" s="732"/>
      <c r="BT56" s="732"/>
      <c r="BU56" s="732"/>
      <c r="BV56" s="732"/>
      <c r="BW56" s="732"/>
      <c r="BX56" s="732"/>
      <c r="BY56" s="732"/>
      <c r="BZ56" s="732"/>
      <c r="CA56" s="732"/>
      <c r="CB56" s="732"/>
      <c r="CC56" s="732"/>
      <c r="CD56" s="732"/>
      <c r="CE56" s="732"/>
      <c r="CF56" s="733"/>
      <c r="CR56" s="236"/>
      <c r="CS56" s="236"/>
      <c r="CT56" s="236"/>
      <c r="CU56" s="236"/>
      <c r="CV56" s="236"/>
      <c r="CW56" s="236"/>
      <c r="CX56" s="236"/>
      <c r="CY56" s="236"/>
      <c r="CZ56" s="236"/>
      <c r="DA56" s="236"/>
      <c r="DN56" s="530">
        <v>0</v>
      </c>
      <c r="DO56" s="531"/>
      <c r="DP56" s="531"/>
      <c r="DQ56" s="531"/>
      <c r="DR56" s="531"/>
      <c r="DS56" s="528" t="s">
        <v>112</v>
      </c>
      <c r="DT56" s="529"/>
      <c r="DU56" s="529"/>
      <c r="DV56" s="529"/>
      <c r="DW56" s="529"/>
      <c r="DX56" s="529"/>
      <c r="DY56" s="529"/>
      <c r="DZ56" s="529"/>
      <c r="EA56" s="529"/>
      <c r="EB56" s="529"/>
      <c r="EC56" s="529"/>
      <c r="ED56" s="529"/>
      <c r="EE56" s="529"/>
      <c r="EF56" s="529"/>
      <c r="EG56" s="529"/>
      <c r="EH56" s="529"/>
      <c r="EI56" s="529"/>
      <c r="EJ56" s="529"/>
      <c r="EK56" s="529"/>
      <c r="EL56" s="529"/>
      <c r="EM56" s="529"/>
      <c r="EN56" s="529"/>
      <c r="EO56" s="529"/>
      <c r="EP56" s="529"/>
      <c r="EQ56" s="529"/>
      <c r="ER56" s="529"/>
      <c r="ES56" s="529"/>
      <c r="ET56" s="529"/>
    </row>
    <row r="57" spans="1:183" s="30" customFormat="1" ht="7.5" customHeight="1" thickBot="1" x14ac:dyDescent="0.45">
      <c r="A57" s="171"/>
      <c r="B57" s="171"/>
      <c r="C57" s="171"/>
      <c r="D57" s="171"/>
      <c r="E57" s="171"/>
      <c r="F57" s="171"/>
      <c r="O57" s="117"/>
      <c r="P57" s="171"/>
      <c r="Q57" s="171"/>
      <c r="R57" s="171"/>
      <c r="S57" s="173"/>
      <c r="T57" s="171"/>
      <c r="U57" s="206"/>
      <c r="V57" s="207"/>
      <c r="W57" s="207"/>
      <c r="X57" s="207"/>
      <c r="Y57" s="207"/>
      <c r="Z57" s="208"/>
      <c r="AA57" s="209"/>
      <c r="AB57" s="209"/>
      <c r="AC57" s="209"/>
      <c r="AD57" s="209"/>
      <c r="AE57" s="209"/>
      <c r="AF57" s="209"/>
      <c r="AG57" s="209"/>
      <c r="AH57" s="209"/>
      <c r="AI57" s="209"/>
      <c r="AJ57" s="210"/>
      <c r="AK57" s="210"/>
      <c r="AL57" s="210"/>
      <c r="AM57" s="210"/>
      <c r="AN57" s="210"/>
      <c r="AO57" s="210"/>
      <c r="AP57" s="210"/>
      <c r="AQ57" s="210"/>
      <c r="AR57" s="210"/>
      <c r="AS57" s="210"/>
      <c r="AT57" s="210"/>
      <c r="AU57" s="210"/>
      <c r="AV57" s="210"/>
      <c r="AW57" s="210"/>
      <c r="AX57" s="211"/>
      <c r="AY57" s="283"/>
      <c r="AZ57" s="225"/>
      <c r="BA57" s="734"/>
      <c r="BB57" s="735"/>
      <c r="BC57" s="735"/>
      <c r="BD57" s="735"/>
      <c r="BE57" s="735"/>
      <c r="BF57" s="735"/>
      <c r="BG57" s="735"/>
      <c r="BH57" s="735"/>
      <c r="BI57" s="735"/>
      <c r="BJ57" s="735"/>
      <c r="BK57" s="735"/>
      <c r="BL57" s="735"/>
      <c r="BM57" s="735"/>
      <c r="BN57" s="735"/>
      <c r="BO57" s="735"/>
      <c r="BP57" s="735"/>
      <c r="BQ57" s="735"/>
      <c r="BR57" s="735"/>
      <c r="BS57" s="735"/>
      <c r="BT57" s="735"/>
      <c r="BU57" s="735"/>
      <c r="BV57" s="735"/>
      <c r="BW57" s="735"/>
      <c r="BX57" s="735"/>
      <c r="BY57" s="735"/>
      <c r="BZ57" s="735"/>
      <c r="CA57" s="735"/>
      <c r="CB57" s="735"/>
      <c r="CC57" s="735"/>
      <c r="CD57" s="735"/>
      <c r="CE57" s="735"/>
      <c r="CF57" s="736"/>
      <c r="CG57" s="155"/>
      <c r="CH57" s="155"/>
      <c r="CI57" s="155" t="s">
        <v>166</v>
      </c>
      <c r="CJ57" s="155" t="s">
        <v>167</v>
      </c>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155"/>
      <c r="DJ57" s="155"/>
      <c r="DK57" s="155"/>
      <c r="DL57" s="155"/>
      <c r="DM57" s="155"/>
      <c r="DN57" s="531"/>
      <c r="DO57" s="531"/>
      <c r="DP57" s="531"/>
      <c r="DQ57" s="531"/>
      <c r="DR57" s="531"/>
      <c r="DS57" s="529"/>
      <c r="DT57" s="529"/>
      <c r="DU57" s="529"/>
      <c r="DV57" s="529"/>
      <c r="DW57" s="529"/>
      <c r="DX57" s="529"/>
      <c r="DY57" s="529"/>
      <c r="DZ57" s="529"/>
      <c r="EA57" s="529"/>
      <c r="EB57" s="529"/>
      <c r="EC57" s="529"/>
      <c r="ED57" s="529"/>
      <c r="EE57" s="529"/>
      <c r="EF57" s="529"/>
      <c r="EG57" s="529"/>
      <c r="EH57" s="529"/>
      <c r="EI57" s="529"/>
      <c r="EJ57" s="529"/>
      <c r="EK57" s="529"/>
      <c r="EL57" s="529"/>
      <c r="EM57" s="529"/>
      <c r="EN57" s="529"/>
      <c r="EO57" s="529"/>
      <c r="EP57" s="529"/>
      <c r="EQ57" s="529"/>
      <c r="ER57" s="529"/>
      <c r="ES57" s="529"/>
      <c r="ET57" s="529"/>
      <c r="EY57" s="174"/>
      <c r="EZ57" s="174"/>
      <c r="FA57" s="174"/>
      <c r="FB57" s="174"/>
      <c r="FC57" s="174"/>
      <c r="FD57" s="174"/>
    </row>
    <row r="58" spans="1:183" s="30" customFormat="1" ht="15" customHeight="1" thickBot="1" x14ac:dyDescent="0.45">
      <c r="A58" s="171"/>
      <c r="B58" s="171"/>
      <c r="C58" s="171"/>
      <c r="D58" s="171"/>
      <c r="E58" s="171"/>
      <c r="F58" s="171"/>
      <c r="O58" s="117"/>
      <c r="P58" s="171"/>
      <c r="Q58" s="171"/>
      <c r="R58" s="171"/>
      <c r="S58" s="173"/>
      <c r="T58" s="171"/>
      <c r="U58" s="220"/>
      <c r="V58" s="220"/>
      <c r="W58" s="220"/>
      <c r="X58" s="220"/>
      <c r="Y58" s="220"/>
      <c r="Z58" s="154"/>
      <c r="AA58" s="240"/>
      <c r="AB58" s="240"/>
      <c r="AC58" s="240"/>
      <c r="AD58" s="240"/>
      <c r="AE58" s="240"/>
      <c r="AF58" s="240"/>
      <c r="AG58" s="240"/>
      <c r="AH58" s="240"/>
      <c r="AI58" s="240"/>
      <c r="AJ58" s="155"/>
      <c r="AK58" s="155"/>
      <c r="AL58" s="155"/>
      <c r="AM58" s="155"/>
      <c r="AN58" s="155"/>
      <c r="AO58" s="155"/>
      <c r="AP58" s="155"/>
      <c r="AQ58" s="155"/>
      <c r="AR58" s="155"/>
      <c r="AS58" s="155"/>
      <c r="AT58" s="155"/>
      <c r="AU58" s="155"/>
      <c r="AV58" s="155"/>
      <c r="AW58" s="155"/>
      <c r="AX58" s="155"/>
      <c r="AY58" s="155"/>
      <c r="AZ58" s="225"/>
      <c r="BA58" s="155"/>
      <c r="BB58" s="220"/>
      <c r="BC58" s="220"/>
      <c r="BD58" s="220"/>
      <c r="BE58" s="220"/>
      <c r="BF58" s="220"/>
      <c r="BG58" s="220"/>
      <c r="BH58" s="117"/>
      <c r="BI58" s="240"/>
      <c r="BJ58" s="240"/>
      <c r="BK58" s="240"/>
      <c r="BL58" s="240"/>
      <c r="BM58" s="240"/>
      <c r="BN58" s="240"/>
      <c r="BO58" s="240"/>
      <c r="BP58" s="155"/>
      <c r="BQ58" s="192"/>
      <c r="BR58" s="192"/>
      <c r="BS58" s="192"/>
      <c r="BT58" s="192"/>
      <c r="BU58" s="192"/>
      <c r="BV58" s="231"/>
      <c r="BW58" s="231"/>
      <c r="BX58" s="231"/>
      <c r="BY58" s="231"/>
      <c r="BZ58" s="231"/>
      <c r="CA58" s="231"/>
      <c r="CB58" s="231"/>
      <c r="CC58" s="231"/>
      <c r="CD58" s="231"/>
      <c r="CE58" s="231"/>
      <c r="CF58" s="155"/>
      <c r="CG58" s="155"/>
      <c r="CH58" s="155"/>
      <c r="CI58" s="30" t="s">
        <v>163</v>
      </c>
      <c r="CJ58" s="30" t="str">
        <f>IF(BI24="","",IF(BI24="休学","","休学"))</f>
        <v/>
      </c>
      <c r="CL58" s="293">
        <f>BI24</f>
        <v>0</v>
      </c>
      <c r="CM58" s="294">
        <f>BI29</f>
        <v>0</v>
      </c>
      <c r="CN58" s="296"/>
      <c r="CO58" s="457">
        <f>IF(OR(BI34="海外留学支援制度",BI34="官民協働海外留学支援制度"),1,0)</f>
        <v>0</v>
      </c>
      <c r="CP58" s="295"/>
      <c r="CQ58" s="295"/>
      <c r="DN58" s="531"/>
      <c r="DO58" s="531"/>
      <c r="DP58" s="531"/>
      <c r="DQ58" s="531"/>
      <c r="DR58" s="531"/>
      <c r="DS58" s="529"/>
      <c r="DT58" s="529"/>
      <c r="DU58" s="529"/>
      <c r="DV58" s="529"/>
      <c r="DW58" s="529"/>
      <c r="DX58" s="529"/>
      <c r="DY58" s="529"/>
      <c r="DZ58" s="529"/>
      <c r="EA58" s="529"/>
      <c r="EB58" s="529"/>
      <c r="EC58" s="529"/>
      <c r="ED58" s="529"/>
      <c r="EE58" s="529"/>
      <c r="EF58" s="529"/>
      <c r="EG58" s="529"/>
      <c r="EH58" s="529"/>
      <c r="EI58" s="529"/>
      <c r="EJ58" s="529"/>
      <c r="EK58" s="529"/>
      <c r="EL58" s="529"/>
      <c r="EM58" s="529"/>
      <c r="EN58" s="529"/>
      <c r="EO58" s="529"/>
      <c r="EP58" s="529"/>
      <c r="EQ58" s="529"/>
      <c r="ER58" s="529"/>
      <c r="ES58" s="529"/>
      <c r="ET58" s="529"/>
      <c r="EY58" s="174"/>
      <c r="EZ58" s="174"/>
      <c r="FA58" s="174"/>
      <c r="FB58" s="174"/>
      <c r="FC58" s="174"/>
      <c r="FD58" s="174"/>
    </row>
    <row r="59" spans="1:183" s="30" customFormat="1" ht="15" customHeight="1" x14ac:dyDescent="0.4">
      <c r="A59" s="171"/>
      <c r="B59" s="171"/>
      <c r="C59" s="171"/>
      <c r="D59" s="171"/>
      <c r="E59" s="171"/>
      <c r="F59" s="171"/>
      <c r="O59" s="117"/>
      <c r="P59" s="171"/>
      <c r="Q59" s="171"/>
      <c r="R59" s="171"/>
      <c r="S59" s="173"/>
      <c r="T59" s="171"/>
      <c r="U59" s="220"/>
      <c r="V59" s="220"/>
      <c r="W59" s="220"/>
      <c r="X59" s="220"/>
      <c r="Y59" s="220"/>
      <c r="Z59" s="154"/>
      <c r="AA59" s="240"/>
      <c r="AB59" s="240"/>
      <c r="AC59" s="240"/>
      <c r="AD59" s="240"/>
      <c r="AE59" s="240"/>
      <c r="AF59" s="240"/>
      <c r="AG59" s="240"/>
      <c r="AH59" s="240"/>
      <c r="AI59" s="240"/>
      <c r="AJ59" s="155"/>
      <c r="AK59" s="428" t="s">
        <v>122</v>
      </c>
      <c r="AL59" s="655"/>
      <c r="AM59" s="655"/>
      <c r="AN59" s="674"/>
      <c r="AO59" s="436" t="str">
        <f>IF(OR(DB21=0,DB34=0,DB46=0),"異動情報の入力完了です。",DS59)</f>
        <v>エラー：未入力項目があります。必要項目を全て入力してください。</v>
      </c>
      <c r="AP59" s="436"/>
      <c r="AQ59" s="436"/>
      <c r="AR59" s="436"/>
      <c r="AS59" s="436"/>
      <c r="AT59" s="436"/>
      <c r="AU59" s="436"/>
      <c r="AV59" s="436"/>
      <c r="AW59" s="436"/>
      <c r="AX59" s="437"/>
      <c r="AY59" s="155"/>
      <c r="AZ59" s="225"/>
      <c r="BA59" s="155"/>
      <c r="BB59" s="220"/>
      <c r="BC59" s="220"/>
      <c r="BD59" s="220"/>
      <c r="BE59" s="220"/>
      <c r="BF59" s="220"/>
      <c r="BG59" s="220"/>
      <c r="BH59" s="117"/>
      <c r="BI59" s="240"/>
      <c r="BJ59" s="240"/>
      <c r="BK59" s="240"/>
      <c r="BL59" s="240"/>
      <c r="BM59" s="240"/>
      <c r="BN59" s="240"/>
      <c r="BO59" s="240"/>
      <c r="BP59" s="155"/>
      <c r="BQ59" s="192"/>
      <c r="BS59" s="306"/>
      <c r="BT59" s="428" t="s">
        <v>122</v>
      </c>
      <c r="BU59" s="655"/>
      <c r="BV59" s="674"/>
      <c r="BW59" s="436" t="str">
        <f>VLOOKUP(EA43,DN56:ET61,6,FALSE)</f>
        <v>エラー：未入力項目があります。必要項目を全て入力してください。</v>
      </c>
      <c r="BX59" s="436"/>
      <c r="BY59" s="436"/>
      <c r="BZ59" s="436"/>
      <c r="CA59" s="436"/>
      <c r="CB59" s="436"/>
      <c r="CC59" s="436"/>
      <c r="CD59" s="436"/>
      <c r="CE59" s="437"/>
      <c r="CF59" s="184"/>
      <c r="CG59" s="155"/>
      <c r="CH59" s="155"/>
      <c r="CI59" s="30" t="s">
        <v>164</v>
      </c>
      <c r="CJ59" s="30" t="str">
        <f>IF(BI24="","",IF(BI24="留学","","留学"))</f>
        <v/>
      </c>
      <c r="CL59" s="297">
        <f>BV24</f>
        <v>0</v>
      </c>
      <c r="CM59" s="297" t="str">
        <f>BV29</f>
        <v/>
      </c>
      <c r="CN59" s="304"/>
      <c r="CO59" s="458"/>
      <c r="CP59" s="296"/>
      <c r="CQ59" s="296"/>
      <c r="DN59" s="530">
        <f>EA43</f>
        <v>9</v>
      </c>
      <c r="DO59" s="531"/>
      <c r="DP59" s="531"/>
      <c r="DQ59" s="531"/>
      <c r="DR59" s="531"/>
      <c r="DS59" s="528" t="s">
        <v>100</v>
      </c>
      <c r="DT59" s="529"/>
      <c r="DU59" s="529"/>
      <c r="DV59" s="529"/>
      <c r="DW59" s="529"/>
      <c r="DX59" s="529"/>
      <c r="DY59" s="529"/>
      <c r="DZ59" s="529"/>
      <c r="EA59" s="529"/>
      <c r="EB59" s="529"/>
      <c r="EC59" s="529"/>
      <c r="ED59" s="529"/>
      <c r="EE59" s="529"/>
      <c r="EF59" s="529"/>
      <c r="EG59" s="529"/>
      <c r="EH59" s="529"/>
      <c r="EI59" s="529"/>
      <c r="EJ59" s="529"/>
      <c r="EK59" s="529"/>
      <c r="EL59" s="529"/>
      <c r="EM59" s="529"/>
      <c r="EN59" s="529"/>
      <c r="EO59" s="529"/>
      <c r="EP59" s="529"/>
      <c r="EQ59" s="529"/>
      <c r="ER59" s="529"/>
      <c r="ES59" s="529"/>
      <c r="ET59" s="529"/>
      <c r="EY59" s="174"/>
      <c r="EZ59" s="174"/>
      <c r="FA59" s="174"/>
      <c r="FB59" s="174"/>
      <c r="FC59" s="174"/>
      <c r="FD59" s="174"/>
    </row>
    <row r="60" spans="1:183" s="30" customFormat="1" ht="15" customHeight="1" thickBot="1" x14ac:dyDescent="0.45">
      <c r="A60" s="171"/>
      <c r="B60" s="171"/>
      <c r="C60" s="171"/>
      <c r="D60" s="171"/>
      <c r="E60" s="171"/>
      <c r="F60" s="171"/>
      <c r="O60" s="117"/>
      <c r="P60" s="171"/>
      <c r="Q60" s="171"/>
      <c r="R60" s="171"/>
      <c r="S60" s="173"/>
      <c r="T60" s="171"/>
      <c r="U60" s="220"/>
      <c r="V60" s="220"/>
      <c r="W60" s="220"/>
      <c r="X60" s="220"/>
      <c r="Y60" s="220"/>
      <c r="Z60" s="154"/>
      <c r="AA60" s="240"/>
      <c r="AB60" s="240"/>
      <c r="AC60" s="240"/>
      <c r="AD60" s="240"/>
      <c r="AE60" s="240"/>
      <c r="AF60" s="240"/>
      <c r="AG60" s="240"/>
      <c r="AH60" s="240"/>
      <c r="AI60" s="240"/>
      <c r="AJ60" s="155"/>
      <c r="AK60" s="430"/>
      <c r="AL60" s="656"/>
      <c r="AM60" s="656"/>
      <c r="AN60" s="675"/>
      <c r="AO60" s="439"/>
      <c r="AP60" s="439"/>
      <c r="AQ60" s="439"/>
      <c r="AR60" s="439"/>
      <c r="AS60" s="439"/>
      <c r="AT60" s="439"/>
      <c r="AU60" s="439"/>
      <c r="AV60" s="439"/>
      <c r="AW60" s="439"/>
      <c r="AX60" s="440"/>
      <c r="AY60" s="155"/>
      <c r="AZ60" s="225"/>
      <c r="BA60" s="155"/>
      <c r="BB60" s="220"/>
      <c r="BC60" s="220"/>
      <c r="BD60" s="220"/>
      <c r="BE60" s="220"/>
      <c r="BF60" s="220"/>
      <c r="BG60" s="220"/>
      <c r="BH60" s="117"/>
      <c r="BI60" s="240"/>
      <c r="BJ60" s="240"/>
      <c r="BK60" s="240"/>
      <c r="BL60" s="240"/>
      <c r="BM60" s="240"/>
      <c r="BN60" s="240"/>
      <c r="BO60" s="240"/>
      <c r="BP60" s="155"/>
      <c r="BQ60" s="192"/>
      <c r="BS60" s="306"/>
      <c r="BT60" s="430"/>
      <c r="BU60" s="656"/>
      <c r="BV60" s="675"/>
      <c r="BW60" s="439"/>
      <c r="BX60" s="439"/>
      <c r="BY60" s="439"/>
      <c r="BZ60" s="439"/>
      <c r="CA60" s="439"/>
      <c r="CB60" s="439"/>
      <c r="CC60" s="439"/>
      <c r="CD60" s="439"/>
      <c r="CE60" s="440"/>
      <c r="CF60" s="184"/>
      <c r="CG60" s="155"/>
      <c r="CH60" s="155"/>
      <c r="CI60" s="30" t="s">
        <v>165</v>
      </c>
      <c r="CJ60" s="30" t="str">
        <f>IF(BI24="","",IF(BI24="在学","","在学"))</f>
        <v/>
      </c>
      <c r="CL60" s="297">
        <f>CB24</f>
        <v>0</v>
      </c>
      <c r="CM60" s="297">
        <f>CB29</f>
        <v>0</v>
      </c>
      <c r="CN60" s="304"/>
      <c r="CO60" s="459"/>
      <c r="DN60" s="531"/>
      <c r="DO60" s="531"/>
      <c r="DP60" s="531"/>
      <c r="DQ60" s="531"/>
      <c r="DR60" s="531"/>
      <c r="DS60" s="529"/>
      <c r="DT60" s="529"/>
      <c r="DU60" s="529"/>
      <c r="DV60" s="529"/>
      <c r="DW60" s="529"/>
      <c r="DX60" s="529"/>
      <c r="DY60" s="529"/>
      <c r="DZ60" s="529"/>
      <c r="EA60" s="529"/>
      <c r="EB60" s="529"/>
      <c r="EC60" s="529"/>
      <c r="ED60" s="529"/>
      <c r="EE60" s="529"/>
      <c r="EF60" s="529"/>
      <c r="EG60" s="529"/>
      <c r="EH60" s="529"/>
      <c r="EI60" s="529"/>
      <c r="EJ60" s="529"/>
      <c r="EK60" s="529"/>
      <c r="EL60" s="529"/>
      <c r="EM60" s="529"/>
      <c r="EN60" s="529"/>
      <c r="EO60" s="529"/>
      <c r="EP60" s="529"/>
      <c r="EQ60" s="529"/>
      <c r="ER60" s="529"/>
      <c r="ES60" s="529"/>
      <c r="ET60" s="529"/>
      <c r="EY60" s="174"/>
      <c r="EZ60" s="174"/>
      <c r="FA60" s="174"/>
      <c r="FB60" s="174"/>
      <c r="FC60" s="174"/>
      <c r="FD60" s="174"/>
    </row>
    <row r="61" spans="1:183" s="30" customFormat="1" ht="15" customHeight="1" x14ac:dyDescent="0.4">
      <c r="A61" s="171"/>
      <c r="B61" s="171"/>
      <c r="C61" s="171"/>
      <c r="D61" s="171"/>
      <c r="E61" s="171"/>
      <c r="F61" s="171"/>
      <c r="O61" s="117"/>
      <c r="P61" s="171"/>
      <c r="Q61" s="171"/>
      <c r="R61" s="171"/>
      <c r="S61" s="173"/>
      <c r="T61" s="171"/>
      <c r="U61" s="220"/>
      <c r="V61" s="220"/>
      <c r="W61" s="220"/>
      <c r="X61" s="220"/>
      <c r="Y61" s="220"/>
      <c r="Z61" s="154"/>
      <c r="AA61" s="240"/>
      <c r="AB61" s="240"/>
      <c r="AC61" s="240"/>
      <c r="AD61" s="240"/>
      <c r="AE61" s="240"/>
      <c r="AF61" s="240"/>
      <c r="AG61" s="240"/>
      <c r="AH61" s="240"/>
      <c r="AI61" s="240"/>
      <c r="AJ61" s="155"/>
      <c r="AK61" s="430"/>
      <c r="AL61" s="656"/>
      <c r="AM61" s="656"/>
      <c r="AN61" s="675"/>
      <c r="AO61" s="439"/>
      <c r="AP61" s="439"/>
      <c r="AQ61" s="439"/>
      <c r="AR61" s="439"/>
      <c r="AS61" s="439"/>
      <c r="AT61" s="439"/>
      <c r="AU61" s="439"/>
      <c r="AV61" s="439"/>
      <c r="AW61" s="439"/>
      <c r="AX61" s="440"/>
      <c r="AY61" s="155"/>
      <c r="AZ61" s="225"/>
      <c r="BA61" s="155"/>
      <c r="BB61" s="220"/>
      <c r="BC61" s="220"/>
      <c r="BD61" s="220"/>
      <c r="BE61" s="220"/>
      <c r="BF61" s="220"/>
      <c r="BG61" s="220"/>
      <c r="BH61" s="117"/>
      <c r="BI61" s="240"/>
      <c r="BJ61" s="240"/>
      <c r="BK61" s="240"/>
      <c r="BL61" s="240"/>
      <c r="BM61" s="240"/>
      <c r="BN61" s="240"/>
      <c r="BO61" s="240"/>
      <c r="BP61" s="155"/>
      <c r="BQ61" s="192"/>
      <c r="BS61" s="306"/>
      <c r="BT61" s="430"/>
      <c r="BU61" s="656"/>
      <c r="BV61" s="675"/>
      <c r="BW61" s="439"/>
      <c r="BX61" s="439"/>
      <c r="BY61" s="439"/>
      <c r="BZ61" s="439"/>
      <c r="CA61" s="439"/>
      <c r="CB61" s="439"/>
      <c r="CC61" s="439"/>
      <c r="CD61" s="439"/>
      <c r="CE61" s="440"/>
      <c r="CF61" s="184"/>
      <c r="CG61" s="155"/>
      <c r="CH61" s="155"/>
      <c r="CL61" s="30">
        <f>YEAR(CL59)</f>
        <v>1900</v>
      </c>
      <c r="CM61" s="30" t="e">
        <f>YEAR(CM59)</f>
        <v>#VALUE!</v>
      </c>
      <c r="DN61" s="531"/>
      <c r="DO61" s="531"/>
      <c r="DP61" s="531"/>
      <c r="DQ61" s="531"/>
      <c r="DR61" s="531"/>
      <c r="DS61" s="529"/>
      <c r="DT61" s="529"/>
      <c r="DU61" s="529"/>
      <c r="DV61" s="529"/>
      <c r="DW61" s="529"/>
      <c r="DX61" s="529"/>
      <c r="DY61" s="529"/>
      <c r="DZ61" s="529"/>
      <c r="EA61" s="529"/>
      <c r="EB61" s="529"/>
      <c r="EC61" s="529"/>
      <c r="ED61" s="529"/>
      <c r="EE61" s="529"/>
      <c r="EF61" s="529"/>
      <c r="EG61" s="529"/>
      <c r="EH61" s="529"/>
      <c r="EI61" s="529"/>
      <c r="EJ61" s="529"/>
      <c r="EK61" s="529"/>
      <c r="EL61" s="529"/>
      <c r="EM61" s="529"/>
      <c r="EN61" s="529"/>
      <c r="EO61" s="529"/>
      <c r="EP61" s="529"/>
      <c r="EQ61" s="529"/>
      <c r="ER61" s="529"/>
      <c r="ES61" s="529"/>
      <c r="ET61" s="529"/>
      <c r="EY61" s="174"/>
      <c r="EZ61" s="174"/>
      <c r="FA61" s="174"/>
      <c r="FB61" s="174"/>
      <c r="FC61" s="174"/>
      <c r="FD61" s="174"/>
    </row>
    <row r="62" spans="1:183" s="30" customFormat="1" ht="15" customHeight="1" x14ac:dyDescent="0.4">
      <c r="A62" s="171"/>
      <c r="B62" s="171"/>
      <c r="C62" s="171"/>
      <c r="D62" s="171"/>
      <c r="E62" s="171"/>
      <c r="F62" s="171"/>
      <c r="O62" s="117"/>
      <c r="P62" s="171"/>
      <c r="Q62" s="171"/>
      <c r="R62" s="171"/>
      <c r="S62" s="173"/>
      <c r="T62" s="171"/>
      <c r="U62" s="220"/>
      <c r="V62" s="220"/>
      <c r="W62" s="220"/>
      <c r="X62" s="220"/>
      <c r="Y62" s="220"/>
      <c r="Z62" s="154"/>
      <c r="AA62" s="240"/>
      <c r="AB62" s="240"/>
      <c r="AC62" s="240"/>
      <c r="AD62" s="240"/>
      <c r="AE62" s="240"/>
      <c r="AF62" s="240"/>
      <c r="AG62" s="240"/>
      <c r="AH62" s="240"/>
      <c r="AI62" s="240"/>
      <c r="AJ62" s="155"/>
      <c r="AK62" s="430"/>
      <c r="AL62" s="656"/>
      <c r="AM62" s="656"/>
      <c r="AN62" s="675"/>
      <c r="AO62" s="439"/>
      <c r="AP62" s="439"/>
      <c r="AQ62" s="439"/>
      <c r="AR62" s="439"/>
      <c r="AS62" s="439"/>
      <c r="AT62" s="439"/>
      <c r="AU62" s="439"/>
      <c r="AV62" s="439"/>
      <c r="AW62" s="439"/>
      <c r="AX62" s="440"/>
      <c r="AY62" s="155"/>
      <c r="AZ62" s="225"/>
      <c r="BA62" s="155"/>
      <c r="BB62" s="220"/>
      <c r="BC62" s="220"/>
      <c r="BD62" s="220"/>
      <c r="BE62" s="220"/>
      <c r="BF62" s="220"/>
      <c r="BG62" s="220"/>
      <c r="BH62" s="117"/>
      <c r="BI62" s="240"/>
      <c r="BJ62" s="240"/>
      <c r="BK62" s="240"/>
      <c r="BL62" s="240"/>
      <c r="BM62" s="240"/>
      <c r="BN62" s="240"/>
      <c r="BO62" s="240"/>
      <c r="BP62" s="155"/>
      <c r="BQ62" s="192"/>
      <c r="BS62" s="306"/>
      <c r="BT62" s="430"/>
      <c r="BU62" s="656"/>
      <c r="BV62" s="675"/>
      <c r="BW62" s="439"/>
      <c r="BX62" s="439"/>
      <c r="BY62" s="439"/>
      <c r="BZ62" s="439"/>
      <c r="CA62" s="439"/>
      <c r="CB62" s="439"/>
      <c r="CC62" s="439"/>
      <c r="CD62" s="439"/>
      <c r="CE62" s="440"/>
      <c r="CF62" s="184"/>
      <c r="CG62" s="155"/>
      <c r="CH62" s="155"/>
      <c r="CI62" s="30" t="s">
        <v>168</v>
      </c>
      <c r="CL62" s="30">
        <f>MONTH(CL59)</f>
        <v>1</v>
      </c>
      <c r="CM62" s="30" t="e">
        <f>MONTH(CM59)</f>
        <v>#VALUE!</v>
      </c>
      <c r="EO62" s="174"/>
      <c r="EP62" s="174"/>
      <c r="EQ62" s="174"/>
      <c r="ER62" s="174"/>
      <c r="ES62" s="174"/>
      <c r="ET62" s="155"/>
      <c r="EY62" s="174"/>
      <c r="EZ62" s="174"/>
      <c r="FA62" s="174"/>
      <c r="FB62" s="174"/>
      <c r="FC62" s="174"/>
      <c r="FD62" s="174"/>
    </row>
    <row r="63" spans="1:183" s="30" customFormat="1" ht="15" customHeight="1" thickBot="1" x14ac:dyDescent="0.45">
      <c r="A63" s="171"/>
      <c r="B63" s="171"/>
      <c r="C63" s="171"/>
      <c r="D63" s="171"/>
      <c r="E63" s="171"/>
      <c r="F63" s="171"/>
      <c r="O63" s="117"/>
      <c r="P63" s="171"/>
      <c r="Q63" s="171"/>
      <c r="R63" s="171"/>
      <c r="S63" s="173"/>
      <c r="T63" s="171"/>
      <c r="U63" s="220"/>
      <c r="V63" s="220"/>
      <c r="W63" s="220"/>
      <c r="X63" s="220"/>
      <c r="Y63" s="220"/>
      <c r="Z63" s="154"/>
      <c r="AA63" s="240"/>
      <c r="AB63" s="240"/>
      <c r="AC63" s="240"/>
      <c r="AD63" s="240"/>
      <c r="AE63" s="240"/>
      <c r="AF63" s="240"/>
      <c r="AG63" s="240"/>
      <c r="AH63" s="240"/>
      <c r="AI63" s="240"/>
      <c r="AJ63" s="155"/>
      <c r="AK63" s="657"/>
      <c r="AL63" s="658"/>
      <c r="AM63" s="658"/>
      <c r="AN63" s="676"/>
      <c r="AO63" s="442"/>
      <c r="AP63" s="442"/>
      <c r="AQ63" s="442"/>
      <c r="AR63" s="442"/>
      <c r="AS63" s="442"/>
      <c r="AT63" s="442"/>
      <c r="AU63" s="442"/>
      <c r="AV63" s="442"/>
      <c r="AW63" s="442"/>
      <c r="AX63" s="443"/>
      <c r="AY63" s="155"/>
      <c r="AZ63" s="225"/>
      <c r="BA63" s="155"/>
      <c r="BB63" s="220"/>
      <c r="BC63" s="220"/>
      <c r="BD63" s="220"/>
      <c r="BE63" s="220"/>
      <c r="BF63" s="220"/>
      <c r="BG63" s="220"/>
      <c r="BH63" s="117"/>
      <c r="BI63" s="240"/>
      <c r="BJ63" s="240"/>
      <c r="BK63" s="240"/>
      <c r="BL63" s="240"/>
      <c r="BM63" s="240"/>
      <c r="BN63" s="240"/>
      <c r="BO63" s="240"/>
      <c r="BP63" s="155"/>
      <c r="BQ63" s="192"/>
      <c r="BS63" s="306"/>
      <c r="BT63" s="657"/>
      <c r="BU63" s="658"/>
      <c r="BV63" s="676"/>
      <c r="BW63" s="442"/>
      <c r="BX63" s="442"/>
      <c r="BY63" s="442"/>
      <c r="BZ63" s="442"/>
      <c r="CA63" s="442"/>
      <c r="CB63" s="442"/>
      <c r="CC63" s="442"/>
      <c r="CD63" s="442"/>
      <c r="CE63" s="443"/>
      <c r="CF63" s="184"/>
      <c r="CG63" s="155"/>
      <c r="CH63" s="155"/>
      <c r="CI63" s="30" t="s">
        <v>169</v>
      </c>
      <c r="CL63" s="30">
        <f>DAY(CL59)</f>
        <v>0</v>
      </c>
      <c r="CM63" s="30" t="e">
        <f>DAY(CM59)</f>
        <v>#VALUE!</v>
      </c>
      <c r="EO63" s="174"/>
      <c r="EP63" s="174"/>
      <c r="EQ63" s="174"/>
      <c r="ER63" s="174"/>
      <c r="ES63" s="174"/>
      <c r="ET63" s="155"/>
      <c r="EY63" s="174"/>
      <c r="EZ63" s="174"/>
      <c r="FA63" s="174"/>
      <c r="FB63" s="174"/>
      <c r="FC63" s="174"/>
      <c r="FD63" s="174"/>
    </row>
    <row r="64" spans="1:183" ht="15" customHeight="1" x14ac:dyDescent="0.4">
      <c r="S64" s="148"/>
      <c r="AY64" s="155"/>
      <c r="AZ64" s="225"/>
      <c r="BA64" s="155"/>
      <c r="BB64" s="155"/>
      <c r="BC64" s="155"/>
      <c r="BD64" s="155"/>
      <c r="BE64" s="155"/>
      <c r="BF64" s="155"/>
      <c r="BG64" s="155"/>
      <c r="BH64" s="155"/>
      <c r="BI64" s="155"/>
      <c r="BJ64" s="155"/>
      <c r="BK64" s="155"/>
      <c r="BL64" s="155"/>
      <c r="BM64" s="155"/>
      <c r="BN64" s="227"/>
      <c r="BO64" s="227"/>
      <c r="BP64" s="155"/>
      <c r="BQ64" s="155"/>
      <c r="BR64" s="155"/>
      <c r="BS64" s="155"/>
      <c r="BT64" s="155"/>
      <c r="BU64" s="155"/>
      <c r="BV64" s="155"/>
      <c r="BW64" s="155"/>
      <c r="BX64" s="155"/>
      <c r="BY64" s="155"/>
      <c r="BZ64" s="155"/>
      <c r="CA64" s="155"/>
      <c r="CB64" s="155"/>
      <c r="CC64" s="155"/>
      <c r="CD64" s="155"/>
      <c r="CE64" s="155"/>
      <c r="CI64" s="107"/>
      <c r="CJ64" s="107"/>
      <c r="CK64" s="107"/>
      <c r="CL64" s="30">
        <f>YEAR(CL60)</f>
        <v>1900</v>
      </c>
      <c r="CM64" s="30">
        <f>YEAR(CM60)</f>
        <v>1900</v>
      </c>
      <c r="CN64" s="107"/>
      <c r="CO64" s="107"/>
      <c r="CP64" s="107"/>
      <c r="CQ64" s="107"/>
      <c r="CR64" s="107"/>
      <c r="CS64" s="107"/>
      <c r="CT64" s="107"/>
      <c r="CU64" s="107"/>
      <c r="CV64" s="107"/>
      <c r="CW64" s="107"/>
      <c r="CX64" s="107"/>
      <c r="CY64" s="107"/>
      <c r="CZ64" s="107"/>
      <c r="DA64" s="107"/>
      <c r="DB64" s="107"/>
      <c r="DC64" s="107"/>
      <c r="DD64" s="107"/>
      <c r="DE64" s="107"/>
      <c r="DF64" s="107"/>
      <c r="DG64" s="107"/>
      <c r="DH64" s="107"/>
      <c r="DI64" s="107"/>
      <c r="DJ64" s="107"/>
      <c r="DK64" s="107"/>
      <c r="DL64" s="107"/>
      <c r="DM64" s="107"/>
      <c r="DN64" s="107"/>
      <c r="DO64" s="107"/>
      <c r="DP64" s="107"/>
      <c r="DQ64" s="107"/>
      <c r="DR64" s="107"/>
      <c r="DS64" s="107"/>
      <c r="DT64" s="107"/>
      <c r="DU64" s="107"/>
      <c r="DV64" s="107"/>
      <c r="DW64" s="107"/>
      <c r="DX64" s="107"/>
      <c r="DY64" s="107"/>
      <c r="DZ64" s="107"/>
      <c r="EA64" s="107"/>
      <c r="EB64" s="107"/>
      <c r="EC64" s="107"/>
      <c r="ED64" s="107"/>
      <c r="EE64" s="107"/>
      <c r="EF64" s="107"/>
      <c r="EG64" s="107"/>
      <c r="EH64" s="107"/>
      <c r="EI64" s="107"/>
      <c r="EJ64" s="107"/>
      <c r="EK64" s="107"/>
      <c r="EL64" s="107"/>
      <c r="EM64" s="107"/>
      <c r="EN64" s="107"/>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row>
    <row r="65" spans="1:183" ht="13.5" customHeight="1" x14ac:dyDescent="0.4">
      <c r="S65" s="148"/>
      <c r="U65" s="512" t="s">
        <v>224</v>
      </c>
      <c r="V65" s="513"/>
      <c r="W65" s="513"/>
      <c r="X65" s="513"/>
      <c r="Y65" s="513"/>
      <c r="Z65" s="513"/>
      <c r="AA65" s="513"/>
      <c r="AB65" s="513"/>
      <c r="AC65" s="513"/>
      <c r="AD65" s="513"/>
      <c r="AE65" s="513"/>
      <c r="AF65" s="513"/>
      <c r="AG65" s="513"/>
      <c r="AH65" s="513"/>
      <c r="AI65" s="513"/>
      <c r="AJ65" s="513"/>
      <c r="AK65" s="513"/>
      <c r="AL65" s="513"/>
      <c r="AM65" s="513"/>
      <c r="AN65" s="513"/>
      <c r="AO65" s="513"/>
      <c r="AP65" s="513"/>
      <c r="AQ65" s="513"/>
      <c r="AR65" s="513"/>
      <c r="AS65" s="513"/>
      <c r="AT65" s="513"/>
      <c r="AU65" s="513"/>
      <c r="AV65" s="513"/>
      <c r="AW65" s="513"/>
      <c r="AX65" s="513"/>
      <c r="AY65" s="124"/>
      <c r="AZ65" s="223"/>
      <c r="BA65" s="512" t="s">
        <v>214</v>
      </c>
      <c r="BB65" s="513"/>
      <c r="BC65" s="513"/>
      <c r="BD65" s="513"/>
      <c r="BE65" s="513"/>
      <c r="BF65" s="513"/>
      <c r="BG65" s="513"/>
      <c r="BH65" s="513"/>
      <c r="BI65" s="513"/>
      <c r="BJ65" s="513"/>
      <c r="BK65" s="513"/>
      <c r="BL65" s="513"/>
      <c r="BM65" s="513"/>
      <c r="BN65" s="513"/>
      <c r="BO65" s="513"/>
      <c r="BP65" s="513"/>
      <c r="BQ65" s="513"/>
      <c r="BR65" s="513"/>
      <c r="BS65" s="513"/>
      <c r="BT65" s="513"/>
      <c r="BU65" s="513"/>
      <c r="BV65" s="513"/>
      <c r="BW65" s="513"/>
      <c r="BX65" s="513"/>
      <c r="BY65" s="513"/>
      <c r="BZ65" s="513"/>
      <c r="CA65" s="513"/>
      <c r="CB65" s="513"/>
      <c r="CC65" s="513"/>
      <c r="CD65" s="513"/>
      <c r="CE65" s="513"/>
      <c r="CF65" s="513"/>
      <c r="CJ65" s="107"/>
      <c r="CK65" s="107"/>
      <c r="CL65" s="107">
        <f>MONTH(CL60)</f>
        <v>1</v>
      </c>
      <c r="CM65" s="107">
        <f>MONTH(CM60)</f>
        <v>1</v>
      </c>
      <c r="CN65" s="292"/>
      <c r="CO65" s="107"/>
      <c r="CP65" s="107"/>
      <c r="CQ65" s="107"/>
      <c r="CR65" s="107"/>
      <c r="CS65" s="107"/>
      <c r="CT65" s="725">
        <f>IF(CR67="休学",100,0)</f>
        <v>0</v>
      </c>
      <c r="CU65" s="725"/>
      <c r="CV65" s="107"/>
      <c r="CW65" s="107"/>
      <c r="CX65" s="107"/>
      <c r="CY65" s="107"/>
      <c r="CZ65" s="107"/>
      <c r="DA65" s="107"/>
      <c r="DB65" s="107"/>
      <c r="DC65" s="107"/>
      <c r="DD65" s="107"/>
      <c r="DE65" s="107"/>
      <c r="DF65" s="107"/>
      <c r="DG65" s="107"/>
      <c r="DH65" s="107"/>
      <c r="DI65" s="107"/>
      <c r="DJ65" s="107"/>
      <c r="DK65" s="107"/>
      <c r="DL65" s="107"/>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row>
    <row r="66" spans="1:183" ht="13.5" customHeight="1" x14ac:dyDescent="0.4">
      <c r="S66" s="148"/>
      <c r="U66" s="512"/>
      <c r="V66" s="513"/>
      <c r="W66" s="513"/>
      <c r="X66" s="513"/>
      <c r="Y66" s="513"/>
      <c r="Z66" s="513"/>
      <c r="AA66" s="513"/>
      <c r="AB66" s="513"/>
      <c r="AC66" s="513"/>
      <c r="AD66" s="513"/>
      <c r="AE66" s="513"/>
      <c r="AF66" s="513"/>
      <c r="AG66" s="513"/>
      <c r="AH66" s="513"/>
      <c r="AI66" s="513"/>
      <c r="AJ66" s="513"/>
      <c r="AK66" s="513"/>
      <c r="AL66" s="513"/>
      <c r="AM66" s="513"/>
      <c r="AN66" s="513"/>
      <c r="AO66" s="513"/>
      <c r="AP66" s="513"/>
      <c r="AQ66" s="513"/>
      <c r="AR66" s="513"/>
      <c r="AS66" s="513"/>
      <c r="AT66" s="513"/>
      <c r="AU66" s="513"/>
      <c r="AV66" s="513"/>
      <c r="AW66" s="513"/>
      <c r="AX66" s="513"/>
      <c r="AY66" s="792"/>
      <c r="AZ66" s="226"/>
      <c r="BA66" s="512"/>
      <c r="BB66" s="513"/>
      <c r="BC66" s="513"/>
      <c r="BD66" s="513"/>
      <c r="BE66" s="513"/>
      <c r="BF66" s="513"/>
      <c r="BG66" s="513"/>
      <c r="BH66" s="513"/>
      <c r="BI66" s="513"/>
      <c r="BJ66" s="513"/>
      <c r="BK66" s="513"/>
      <c r="BL66" s="513"/>
      <c r="BM66" s="513"/>
      <c r="BN66" s="513"/>
      <c r="BO66" s="513"/>
      <c r="BP66" s="513"/>
      <c r="BQ66" s="513"/>
      <c r="BR66" s="513"/>
      <c r="BS66" s="513"/>
      <c r="BT66" s="513"/>
      <c r="BU66" s="513"/>
      <c r="BV66" s="513"/>
      <c r="BW66" s="513"/>
      <c r="BX66" s="513"/>
      <c r="BY66" s="513"/>
      <c r="BZ66" s="513"/>
      <c r="CA66" s="513"/>
      <c r="CB66" s="513"/>
      <c r="CC66" s="513"/>
      <c r="CD66" s="513"/>
      <c r="CE66" s="513"/>
      <c r="CF66" s="513"/>
      <c r="CL66" s="302">
        <f>DAY(CL60)</f>
        <v>0</v>
      </c>
      <c r="CM66" s="302">
        <f>DAY(CM60)</f>
        <v>0</v>
      </c>
      <c r="CN66" s="292"/>
      <c r="CR66" s="725">
        <f>IF(OR(CR67="留学",CR67="在学"),1,IF(CR67="休学",10,0))</f>
        <v>0</v>
      </c>
      <c r="CS66" s="725"/>
      <c r="CT66" s="725">
        <f>IF(OR(CT67="留学",CT67="在学"),1,IF(CT67="休学",10,0))</f>
        <v>0</v>
      </c>
      <c r="CU66" s="725"/>
      <c r="CV66" s="725">
        <f>CR66+CT66+CT65</f>
        <v>0</v>
      </c>
      <c r="CW66" s="725"/>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row>
    <row r="67" spans="1:183" ht="13.5" customHeight="1" thickBot="1" x14ac:dyDescent="0.45">
      <c r="S67" s="148"/>
      <c r="U67" s="512"/>
      <c r="V67" s="513"/>
      <c r="W67" s="513"/>
      <c r="X67" s="513"/>
      <c r="Y67" s="513"/>
      <c r="Z67" s="513"/>
      <c r="AA67" s="513"/>
      <c r="AB67" s="513"/>
      <c r="AC67" s="513"/>
      <c r="AD67" s="513"/>
      <c r="AE67" s="513"/>
      <c r="AF67" s="513"/>
      <c r="AG67" s="513"/>
      <c r="AH67" s="513"/>
      <c r="AI67" s="513"/>
      <c r="AJ67" s="513"/>
      <c r="AK67" s="513"/>
      <c r="AL67" s="513"/>
      <c r="AM67" s="513"/>
      <c r="AN67" s="513"/>
      <c r="AO67" s="513"/>
      <c r="AP67" s="513"/>
      <c r="AQ67" s="513"/>
      <c r="AR67" s="513"/>
      <c r="AS67" s="513"/>
      <c r="AT67" s="513"/>
      <c r="AU67" s="513"/>
      <c r="AV67" s="513"/>
      <c r="AW67" s="513"/>
      <c r="AX67" s="513"/>
      <c r="AY67" s="792"/>
      <c r="AZ67" s="226"/>
      <c r="BA67" s="512"/>
      <c r="BB67" s="513"/>
      <c r="BC67" s="513"/>
      <c r="BD67" s="513"/>
      <c r="BE67" s="513"/>
      <c r="BF67" s="513"/>
      <c r="BG67" s="513"/>
      <c r="BH67" s="513"/>
      <c r="BI67" s="513"/>
      <c r="BJ67" s="513"/>
      <c r="BK67" s="513"/>
      <c r="BL67" s="513"/>
      <c r="BM67" s="513"/>
      <c r="BN67" s="513"/>
      <c r="BO67" s="513"/>
      <c r="BP67" s="513"/>
      <c r="BQ67" s="513"/>
      <c r="BR67" s="513"/>
      <c r="BS67" s="513"/>
      <c r="BT67" s="513"/>
      <c r="BU67" s="513"/>
      <c r="BV67" s="513"/>
      <c r="BW67" s="513"/>
      <c r="BX67" s="513"/>
      <c r="BY67" s="513"/>
      <c r="BZ67" s="513"/>
      <c r="CA67" s="513"/>
      <c r="CB67" s="513"/>
      <c r="CC67" s="513"/>
      <c r="CD67" s="513"/>
      <c r="CE67" s="513"/>
      <c r="CF67" s="513"/>
      <c r="CL67" s="111" t="s">
        <v>189</v>
      </c>
      <c r="CM67" s="111" t="s">
        <v>190</v>
      </c>
      <c r="CN67" s="111" t="s">
        <v>192</v>
      </c>
      <c r="CO67" s="111" t="s">
        <v>191</v>
      </c>
      <c r="CR67" s="726">
        <f>BI24</f>
        <v>0</v>
      </c>
      <c r="CS67" s="727"/>
      <c r="CT67" s="726" t="str">
        <f>IF(OR(BI29="",BI29=BI24),"",BI29)</f>
        <v/>
      </c>
      <c r="CU67" s="727"/>
      <c r="CX67" s="725" t="s">
        <v>193</v>
      </c>
      <c r="CY67" s="725"/>
      <c r="CZ67" s="725"/>
      <c r="DC67" s="774" t="s">
        <v>194</v>
      </c>
      <c r="DD67" s="774"/>
      <c r="DE67" s="774" t="s">
        <v>195</v>
      </c>
      <c r="DF67" s="774"/>
      <c r="DG67" s="774" t="s">
        <v>196</v>
      </c>
      <c r="DH67" s="774"/>
      <c r="DJ67" s="774" t="s">
        <v>194</v>
      </c>
      <c r="DK67" s="774"/>
      <c r="DL67" s="774" t="s">
        <v>195</v>
      </c>
      <c r="DM67" s="774"/>
      <c r="DN67" s="774" t="s">
        <v>196</v>
      </c>
      <c r="DO67" s="774"/>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row>
    <row r="68" spans="1:183" ht="13.5" customHeight="1" thickBot="1" x14ac:dyDescent="0.45">
      <c r="S68" s="148"/>
      <c r="U68" s="513"/>
      <c r="V68" s="513"/>
      <c r="W68" s="513"/>
      <c r="X68" s="513"/>
      <c r="Y68" s="513"/>
      <c r="Z68" s="513"/>
      <c r="AA68" s="513"/>
      <c r="AB68" s="513"/>
      <c r="AC68" s="513"/>
      <c r="AD68" s="513"/>
      <c r="AE68" s="513"/>
      <c r="AF68" s="513"/>
      <c r="AG68" s="513"/>
      <c r="AH68" s="513"/>
      <c r="AI68" s="513"/>
      <c r="AJ68" s="513"/>
      <c r="AK68" s="513"/>
      <c r="AL68" s="513"/>
      <c r="AM68" s="513"/>
      <c r="AN68" s="513"/>
      <c r="AO68" s="513"/>
      <c r="AP68" s="513"/>
      <c r="AQ68" s="513"/>
      <c r="AR68" s="513"/>
      <c r="AS68" s="513"/>
      <c r="AT68" s="513"/>
      <c r="AU68" s="513"/>
      <c r="AV68" s="513"/>
      <c r="AW68" s="513"/>
      <c r="AX68" s="513"/>
      <c r="AY68" s="124"/>
      <c r="AZ68" s="223"/>
      <c r="BA68" s="513"/>
      <c r="BB68" s="513"/>
      <c r="BC68" s="513"/>
      <c r="BD68" s="513"/>
      <c r="BE68" s="513"/>
      <c r="BF68" s="513"/>
      <c r="BG68" s="513"/>
      <c r="BH68" s="513"/>
      <c r="BI68" s="513"/>
      <c r="BJ68" s="513"/>
      <c r="BK68" s="513"/>
      <c r="BL68" s="513"/>
      <c r="BM68" s="513"/>
      <c r="BN68" s="513"/>
      <c r="BO68" s="513"/>
      <c r="BP68" s="513"/>
      <c r="BQ68" s="513"/>
      <c r="BR68" s="513"/>
      <c r="BS68" s="513"/>
      <c r="BT68" s="513"/>
      <c r="BU68" s="513"/>
      <c r="BV68" s="513"/>
      <c r="BW68" s="513"/>
      <c r="BX68" s="513"/>
      <c r="BY68" s="513"/>
      <c r="BZ68" s="513"/>
      <c r="CA68" s="513"/>
      <c r="CB68" s="513"/>
      <c r="CC68" s="513"/>
      <c r="CD68" s="513"/>
      <c r="CE68" s="513"/>
      <c r="CF68" s="513"/>
      <c r="CK68" s="340" t="s">
        <v>175</v>
      </c>
      <c r="CL68" s="341" t="str">
        <f>IF(AND(CL62&gt;11,CL63&gt;1),(CL61+1)&amp;"／"&amp;"1",CL61&amp;"/"&amp;(IF(AND(CL63&gt;1,CL63&lt;32),CL62+1,CL62)))</f>
        <v>1900/1</v>
      </c>
      <c r="CM68" s="341" t="str">
        <f>IF(AND(CL62&gt;11,CL63&gt;1),(CL61+1)&amp;"／"&amp;"1",CL61&amp;"/"&amp;(IF(AND(CL63&gt;1,CL63&lt;32),CL62+1,CL62)))</f>
        <v>1900/1</v>
      </c>
      <c r="CN68" s="341" t="str">
        <f>IF(AND(CL62&gt;11,CL63&gt;1),(CL61+1)&amp;"／"&amp;"1",CL61&amp;"/"&amp;(IF(AND(CL63&gt;1,CL63&lt;32),CL62+1,CL62)))</f>
        <v>1900/1</v>
      </c>
      <c r="CO68" s="341" t="str">
        <f>IF(AND(CL62&gt;11,CL63&gt;1),(CL61+1)&amp;"／"&amp;"1",CL61&amp;"/"&amp;(IF(AND(CL63&gt;1,CL63&lt;32),CL62+1,CL62)))</f>
        <v>1900/1</v>
      </c>
      <c r="CP68" s="340"/>
      <c r="CR68" s="722" t="b">
        <f>IF(CV66=1,CL68,IF(CV66=2,CM68,IF(CV66=11,CO68,IF(CV66=111,CN68))))</f>
        <v>0</v>
      </c>
      <c r="CS68" s="723"/>
      <c r="CT68" s="723"/>
      <c r="CU68" s="724"/>
      <c r="CV68" s="419" t="str">
        <f>IF(BI24=BI29,"★","☆")</f>
        <v>★</v>
      </c>
      <c r="CW68" s="725"/>
      <c r="CX68" s="771"/>
      <c r="CY68" s="771"/>
      <c r="CZ68" s="771"/>
      <c r="DA68" s="773"/>
      <c r="DB68" s="725"/>
      <c r="DC68" s="771">
        <f>YEAR(BV24)</f>
        <v>1900</v>
      </c>
      <c r="DD68" s="771"/>
      <c r="DE68" s="771">
        <f>MONTH(BV24)</f>
        <v>1</v>
      </c>
      <c r="DF68" s="771"/>
      <c r="DG68" s="771">
        <f>DAY(BV24)</f>
        <v>0</v>
      </c>
      <c r="DH68" s="771"/>
      <c r="DI68" s="111" t="s">
        <v>197</v>
      </c>
      <c r="DJ68" s="771">
        <f>YEAR(CB24)</f>
        <v>1900</v>
      </c>
      <c r="DK68" s="771"/>
      <c r="DL68" s="771">
        <f>IF(DE68+3&gt;12,DE68+3-12,DE68+3)</f>
        <v>4</v>
      </c>
      <c r="DM68" s="771"/>
      <c r="DN68" s="771">
        <f>DG68-1</f>
        <v>-1</v>
      </c>
      <c r="DO68" s="771"/>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row>
    <row r="69" spans="1:183" ht="13.5" customHeight="1" thickBot="1" x14ac:dyDescent="0.45">
      <c r="S69" s="148"/>
      <c r="U69" s="249"/>
      <c r="V69" s="249"/>
      <c r="W69" s="249"/>
      <c r="X69" s="249"/>
      <c r="Y69" s="249"/>
      <c r="Z69" s="249"/>
      <c r="AA69" s="249"/>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124"/>
      <c r="AZ69" s="223"/>
      <c r="BA69" s="249"/>
      <c r="BB69" s="249"/>
      <c r="BC69" s="249"/>
      <c r="BD69" s="249"/>
      <c r="BE69" s="291"/>
      <c r="BF69" s="249"/>
      <c r="BG69" s="249"/>
      <c r="BH69" s="249"/>
      <c r="BI69" s="249"/>
      <c r="BJ69" s="249"/>
      <c r="BK69" s="249"/>
      <c r="BL69" s="249"/>
      <c r="BM69" s="249"/>
      <c r="BN69" s="249"/>
      <c r="BO69" s="249"/>
      <c r="BP69" s="249"/>
      <c r="BQ69" s="249"/>
      <c r="BR69" s="249"/>
      <c r="BS69" s="249"/>
      <c r="BT69" s="291"/>
      <c r="BU69" s="249"/>
      <c r="BV69" s="249"/>
      <c r="BW69" s="249"/>
      <c r="BX69" s="249"/>
      <c r="BY69" s="249"/>
      <c r="BZ69" s="249"/>
      <c r="CA69" s="249"/>
      <c r="CB69" s="249"/>
      <c r="CC69" s="249"/>
      <c r="CD69" s="249"/>
      <c r="CE69" s="249"/>
      <c r="CF69" s="249"/>
      <c r="CK69" s="340" t="s">
        <v>176</v>
      </c>
      <c r="CL69" s="342" t="str">
        <f>IF(AND(CL65&gt;11,CL66&gt;1),(CL64+1)&amp;"／"&amp;"1",CL64&amp;"/"&amp;(IF(AND(CL66&gt;0,CL66&lt;32),CL65,CL65-1)))</f>
        <v>1900/0</v>
      </c>
      <c r="CM69" s="342" t="str">
        <f>IF(AND(CM65&gt;11,CM66&gt;1),(CM64+1)&amp;"／"&amp;"1",CM64&amp;"/"&amp;(IF(AND(CM66&gt;0,CM66&lt;32),CM65,CM65-1)))</f>
        <v>1900/0</v>
      </c>
      <c r="CN69" s="342"/>
      <c r="CO69" s="342" t="e">
        <f>IF(AND(CM62&gt;11,CM63&gt;1),(CM61+1)&amp;"／"&amp;"1",CM61&amp;"/"&amp;(IF(AND(CM63&gt;1,CM63&lt;32),CM62+1,CM62)))</f>
        <v>#VALUE!</v>
      </c>
      <c r="CP69" s="340"/>
      <c r="CR69" s="722" t="b">
        <f>IF(CV66=1,CL69,IF(CV66=2,CM69,IF(CV66=11,CO69,IF(CV66=111,CN68))))</f>
        <v>0</v>
      </c>
      <c r="CS69" s="723"/>
      <c r="CT69" s="723"/>
      <c r="CU69" s="724"/>
      <c r="CV69" s="419"/>
      <c r="CW69" s="725"/>
      <c r="CX69" s="772"/>
      <c r="CY69" s="772"/>
      <c r="CZ69" s="772"/>
      <c r="DC69" s="771">
        <f>YEAR(BV24)</f>
        <v>1900</v>
      </c>
      <c r="DD69" s="771"/>
      <c r="DE69" s="771">
        <f>MONTH(BV24)</f>
        <v>1</v>
      </c>
      <c r="DF69" s="771"/>
      <c r="DG69" s="771">
        <f>DAY(BV24)</f>
        <v>0</v>
      </c>
      <c r="DH69" s="771"/>
      <c r="DJ69" s="771">
        <f>YEAR(CB29)</f>
        <v>1900</v>
      </c>
      <c r="DK69" s="771"/>
      <c r="DL69" s="771">
        <f>MONTH(CB29)</f>
        <v>1</v>
      </c>
      <c r="DM69" s="771"/>
      <c r="DN69" s="771">
        <f>DAY(CB29)</f>
        <v>0</v>
      </c>
      <c r="DO69" s="771"/>
      <c r="EU69" s="107" t="str">
        <f>IF(AND('②異動情報・学校情報・機構に送付が必要な場合（学校入力用）'!AA86="",'②異動情報・学校情報・機構に送付が必要な場合（学校入力用）'!AA88=""),"",'②異動情報・学校情報・機構に送付が必要な場合（学校入力用）'!AA86)&amp;CHAR(10)&amp;IF(OR('②異動情報・学校情報・機構に送付が必要な場合（学校入力用）'!AA86="",'②異動情報・学校情報・機構に送付が必要な場合（学校入力用）'!AA88=""),"","(")&amp;'②異動情報・学校情報・機構に送付が必要な場合（学校入力用）'!AA88&amp;IF(OR('②異動情報・学校情報・機構に送付が必要な場合（学校入力用）'!AA86="",'②異動情報・学校情報・機構に送付が必要な場合（学校入力用）'!AA88=""),"",")")</f>
        <v xml:space="preserve">
</v>
      </c>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row>
    <row r="70" spans="1:183" ht="13.5" customHeight="1" x14ac:dyDescent="0.4">
      <c r="S70" s="148"/>
      <c r="U70" s="626"/>
      <c r="V70" s="627"/>
      <c r="W70" s="627"/>
      <c r="X70" s="627"/>
      <c r="Y70" s="627"/>
      <c r="Z70" s="627"/>
      <c r="AA70" s="627"/>
      <c r="AB70" s="627"/>
      <c r="AC70" s="627"/>
      <c r="AD70" s="627"/>
      <c r="AE70" s="627"/>
      <c r="AF70" s="627"/>
      <c r="AG70" s="627"/>
      <c r="AH70" s="627"/>
      <c r="AI70" s="627"/>
      <c r="AJ70" s="627"/>
      <c r="AK70" s="627"/>
      <c r="AL70" s="627"/>
      <c r="AM70" s="627"/>
      <c r="AN70" s="627"/>
      <c r="AO70" s="627"/>
      <c r="AP70" s="627"/>
      <c r="AQ70" s="627"/>
      <c r="AR70" s="627"/>
      <c r="AS70" s="627"/>
      <c r="AT70" s="627"/>
      <c r="AU70" s="627"/>
      <c r="AV70" s="627"/>
      <c r="AW70" s="627"/>
      <c r="AX70" s="628"/>
      <c r="AY70" s="124"/>
      <c r="AZ70" s="223"/>
      <c r="BA70" s="677"/>
      <c r="BB70" s="678"/>
      <c r="BC70" s="678"/>
      <c r="BD70" s="678"/>
      <c r="BE70" s="678"/>
      <c r="BF70" s="678"/>
      <c r="BG70" s="678"/>
      <c r="BH70" s="678"/>
      <c r="BI70" s="678"/>
      <c r="BJ70" s="678"/>
      <c r="BK70" s="678"/>
      <c r="BL70" s="678"/>
      <c r="BM70" s="678"/>
      <c r="BN70" s="678"/>
      <c r="BO70" s="678"/>
      <c r="BP70" s="678"/>
      <c r="BQ70" s="678"/>
      <c r="BR70" s="678"/>
      <c r="BS70" s="678"/>
      <c r="BT70" s="678"/>
      <c r="BU70" s="678"/>
      <c r="BV70" s="678"/>
      <c r="BW70" s="678"/>
      <c r="BX70" s="678"/>
      <c r="BY70" s="678"/>
      <c r="BZ70" s="678"/>
      <c r="CA70" s="678"/>
      <c r="CB70" s="678"/>
      <c r="CC70" s="678"/>
      <c r="CD70" s="678"/>
      <c r="CE70" s="678"/>
      <c r="CF70" s="679"/>
      <c r="CK70" s="111" t="s">
        <v>177</v>
      </c>
      <c r="CL70" s="147" t="str">
        <f>CL68</f>
        <v>1900/1</v>
      </c>
      <c r="CM70" s="287">
        <f>IF(CL70=$CR$69,1,0)</f>
        <v>0</v>
      </c>
      <c r="CN70" s="287"/>
      <c r="CO70" s="111" t="str">
        <f>IF(CN70=1,"",CL70)</f>
        <v>1900/1</v>
      </c>
      <c r="CP70" s="111">
        <v>1</v>
      </c>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row>
    <row r="71" spans="1:183" ht="13.5" customHeight="1" x14ac:dyDescent="0.4">
      <c r="S71" s="148"/>
      <c r="U71" s="629"/>
      <c r="V71" s="630"/>
      <c r="W71" s="630"/>
      <c r="X71" s="630"/>
      <c r="Y71" s="630"/>
      <c r="Z71" s="630"/>
      <c r="AA71" s="630"/>
      <c r="AB71" s="630"/>
      <c r="AC71" s="630"/>
      <c r="AD71" s="630"/>
      <c r="AE71" s="630"/>
      <c r="AF71" s="630"/>
      <c r="AG71" s="630"/>
      <c r="AH71" s="630"/>
      <c r="AI71" s="630"/>
      <c r="AJ71" s="630"/>
      <c r="AK71" s="630"/>
      <c r="AL71" s="630"/>
      <c r="AM71" s="630"/>
      <c r="AN71" s="630"/>
      <c r="AO71" s="630"/>
      <c r="AP71" s="630"/>
      <c r="AQ71" s="630"/>
      <c r="AR71" s="630"/>
      <c r="AS71" s="630"/>
      <c r="AT71" s="630"/>
      <c r="AU71" s="630"/>
      <c r="AV71" s="630"/>
      <c r="AW71" s="630"/>
      <c r="AX71" s="631"/>
      <c r="AY71" s="124"/>
      <c r="AZ71" s="223"/>
      <c r="BA71" s="680"/>
      <c r="BB71" s="681"/>
      <c r="BC71" s="681"/>
      <c r="BD71" s="681"/>
      <c r="BE71" s="681"/>
      <c r="BF71" s="681"/>
      <c r="BG71" s="681"/>
      <c r="BH71" s="681"/>
      <c r="BI71" s="681"/>
      <c r="BJ71" s="681"/>
      <c r="BK71" s="681"/>
      <c r="BL71" s="681"/>
      <c r="BM71" s="681"/>
      <c r="BN71" s="681"/>
      <c r="BO71" s="681"/>
      <c r="BP71" s="681"/>
      <c r="BQ71" s="681"/>
      <c r="BR71" s="681"/>
      <c r="BS71" s="681"/>
      <c r="BT71" s="681"/>
      <c r="BU71" s="681"/>
      <c r="BV71" s="681"/>
      <c r="BW71" s="681"/>
      <c r="BX71" s="681"/>
      <c r="BY71" s="681"/>
      <c r="BZ71" s="681"/>
      <c r="CA71" s="681"/>
      <c r="CB71" s="681"/>
      <c r="CC71" s="681"/>
      <c r="CD71" s="681"/>
      <c r="CE71" s="681"/>
      <c r="CF71" s="682"/>
      <c r="CL71" s="147"/>
      <c r="CM71" s="357"/>
      <c r="CN71" s="357"/>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row>
    <row r="72" spans="1:183" ht="13.5" customHeight="1" x14ac:dyDescent="0.4">
      <c r="S72" s="148"/>
      <c r="T72" s="171"/>
      <c r="U72" s="632"/>
      <c r="V72" s="630"/>
      <c r="W72" s="630"/>
      <c r="X72" s="630"/>
      <c r="Y72" s="630"/>
      <c r="Z72" s="630"/>
      <c r="AA72" s="630"/>
      <c r="AB72" s="630"/>
      <c r="AC72" s="630"/>
      <c r="AD72" s="630"/>
      <c r="AE72" s="630"/>
      <c r="AF72" s="630"/>
      <c r="AG72" s="630"/>
      <c r="AH72" s="630"/>
      <c r="AI72" s="630"/>
      <c r="AJ72" s="630"/>
      <c r="AK72" s="630"/>
      <c r="AL72" s="630"/>
      <c r="AM72" s="630"/>
      <c r="AN72" s="630"/>
      <c r="AO72" s="630"/>
      <c r="AP72" s="630"/>
      <c r="AQ72" s="630"/>
      <c r="AR72" s="630"/>
      <c r="AS72" s="630"/>
      <c r="AT72" s="630"/>
      <c r="AU72" s="630"/>
      <c r="AV72" s="630"/>
      <c r="AW72" s="630"/>
      <c r="AX72" s="631"/>
      <c r="AY72" s="124"/>
      <c r="AZ72" s="223"/>
      <c r="BA72" s="683"/>
      <c r="BB72" s="681"/>
      <c r="BC72" s="681"/>
      <c r="BD72" s="681"/>
      <c r="BE72" s="681"/>
      <c r="BF72" s="681"/>
      <c r="BG72" s="681"/>
      <c r="BH72" s="681"/>
      <c r="BI72" s="681"/>
      <c r="BJ72" s="681"/>
      <c r="BK72" s="681"/>
      <c r="BL72" s="681"/>
      <c r="BM72" s="681"/>
      <c r="BN72" s="681"/>
      <c r="BO72" s="681"/>
      <c r="BP72" s="681"/>
      <c r="BQ72" s="681"/>
      <c r="BR72" s="681"/>
      <c r="BS72" s="681"/>
      <c r="BT72" s="681"/>
      <c r="BU72" s="681"/>
      <c r="BV72" s="681"/>
      <c r="BW72" s="681"/>
      <c r="BX72" s="681"/>
      <c r="BY72" s="681"/>
      <c r="BZ72" s="681"/>
      <c r="CA72" s="681"/>
      <c r="CB72" s="681"/>
      <c r="CC72" s="681"/>
      <c r="CD72" s="681"/>
      <c r="CE72" s="681"/>
      <c r="CF72" s="682"/>
      <c r="CG72" s="174"/>
      <c r="CL72" s="303" t="str">
        <f>IF(AND($CL$62&gt;11,$CL$63&gt;1),($CL$61+1)&amp;"／"&amp;$CP72,IF(($CL$62+CP72)&gt;24,$CL$61+2,IF(($CL$62+CP72)&gt;12,$CL$61+1,$CL$61))&amp;"/"&amp;(IF(AND($CL$63&gt;1,$CL$63&lt;32),IF($CL$62+CP72&gt;24,$CL$62+CP72-24,IF($CL$62+CP72&gt;12,$CL$62+CP72-12,$CL$62+CP72)),IF($CL$62+CP70&gt;24,$CL$62+CP70-24,IF($CL$62+CP70&gt;12,$CL$62+CP70-12,$CL$62+CP70)))))</f>
        <v>1900/2</v>
      </c>
      <c r="CM72" s="287">
        <f>IF(CL72=$CR$69,1,0)</f>
        <v>0</v>
      </c>
      <c r="CN72" s="287">
        <f>IF(AND(CM70=0,CN70=0),0,1)</f>
        <v>0</v>
      </c>
      <c r="CO72" s="111" t="str">
        <f>IF(CN72=1,"",CL72)</f>
        <v>1900/2</v>
      </c>
      <c r="CP72" s="111">
        <v>2</v>
      </c>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P72" s="111" t="s">
        <v>102</v>
      </c>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row>
    <row r="73" spans="1:183" ht="13.5" customHeight="1" thickBot="1" x14ac:dyDescent="0.45">
      <c r="S73" s="148"/>
      <c r="U73" s="633"/>
      <c r="V73" s="634"/>
      <c r="W73" s="634"/>
      <c r="X73" s="634"/>
      <c r="Y73" s="634"/>
      <c r="Z73" s="634"/>
      <c r="AA73" s="634"/>
      <c r="AB73" s="634"/>
      <c r="AC73" s="634"/>
      <c r="AD73" s="634"/>
      <c r="AE73" s="634"/>
      <c r="AF73" s="634"/>
      <c r="AG73" s="634"/>
      <c r="AH73" s="634"/>
      <c r="AI73" s="634"/>
      <c r="AJ73" s="634"/>
      <c r="AK73" s="634"/>
      <c r="AL73" s="634"/>
      <c r="AM73" s="634"/>
      <c r="AN73" s="634"/>
      <c r="AO73" s="634"/>
      <c r="AP73" s="634"/>
      <c r="AQ73" s="634"/>
      <c r="AR73" s="634"/>
      <c r="AS73" s="634"/>
      <c r="AT73" s="634"/>
      <c r="AU73" s="634"/>
      <c r="AV73" s="634"/>
      <c r="AW73" s="634"/>
      <c r="AX73" s="635"/>
      <c r="AY73" s="155"/>
      <c r="AZ73" s="225"/>
      <c r="BA73" s="684"/>
      <c r="BB73" s="685"/>
      <c r="BC73" s="685"/>
      <c r="BD73" s="685"/>
      <c r="BE73" s="685"/>
      <c r="BF73" s="685"/>
      <c r="BG73" s="685"/>
      <c r="BH73" s="685"/>
      <c r="BI73" s="685"/>
      <c r="BJ73" s="685"/>
      <c r="BK73" s="685"/>
      <c r="BL73" s="685"/>
      <c r="BM73" s="685"/>
      <c r="BN73" s="685"/>
      <c r="BO73" s="685"/>
      <c r="BP73" s="685"/>
      <c r="BQ73" s="685"/>
      <c r="BR73" s="685"/>
      <c r="BS73" s="685"/>
      <c r="BT73" s="685"/>
      <c r="BU73" s="685"/>
      <c r="BV73" s="685"/>
      <c r="BW73" s="685"/>
      <c r="BX73" s="685"/>
      <c r="BY73" s="685"/>
      <c r="BZ73" s="685"/>
      <c r="CA73" s="685"/>
      <c r="CB73" s="685"/>
      <c r="CC73" s="685"/>
      <c r="CD73" s="685"/>
      <c r="CE73" s="685"/>
      <c r="CF73" s="686"/>
      <c r="CL73" s="303" t="str">
        <f t="shared" ref="CL73:CL94" si="0">IF(AND($CL$62&gt;11,$CL$63&gt;1),($CL$61+1)&amp;"／"&amp;$CP73,IF(($CL$62+CP73)&gt;24,$CL$61+2,IF(($CL$62+CP73)&gt;12,$CL$61+1,$CL$61))&amp;"/"&amp;(IF(AND($CL$63&gt;1,$CL$63&lt;32),IF($CL$62+CP73&gt;24,$CL$62+CP73-24,IF($CL$62+CP73&gt;12,$CL$62+CP73-12,$CL$62+CP73)),IF($CL$62+CP72&gt;24,$CL$62+CP72-24,IF($CL$62+CP72&gt;12,$CL$62+CP72-12,$CL$62+CP72)))))</f>
        <v>1900/3</v>
      </c>
      <c r="CM73" s="339">
        <f t="shared" ref="CM73:CM94" si="1">IF(CL73=$CR$69,1,0)</f>
        <v>0</v>
      </c>
      <c r="CN73" s="287">
        <f t="shared" ref="CN73:CN94" si="2">IF(AND(CM72=0,CN72=0),0,1)</f>
        <v>0</v>
      </c>
      <c r="CO73" s="111" t="str">
        <f t="shared" ref="CO73:CO94" si="3">IF(CN73=1,"",CL73)</f>
        <v>1900/3</v>
      </c>
      <c r="CP73" s="111">
        <v>3</v>
      </c>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row>
    <row r="74" spans="1:183" s="30" customFormat="1" ht="13.5" customHeight="1" x14ac:dyDescent="0.4">
      <c r="A74" s="171"/>
      <c r="B74" s="171"/>
      <c r="C74" s="171"/>
      <c r="D74" s="171"/>
      <c r="E74" s="171"/>
      <c r="F74" s="171"/>
      <c r="O74" s="117"/>
      <c r="P74" s="171"/>
      <c r="Q74" s="171"/>
      <c r="R74" s="171"/>
      <c r="S74" s="173"/>
      <c r="T74" s="147"/>
      <c r="U74" s="147"/>
      <c r="V74" s="147"/>
      <c r="W74" s="107"/>
      <c r="X74" s="107"/>
      <c r="Y74" s="107"/>
      <c r="Z74" s="107"/>
      <c r="AA74" s="107"/>
      <c r="AB74" s="107"/>
      <c r="AC74" s="107"/>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24"/>
      <c r="AZ74" s="223"/>
      <c r="BA74" s="147"/>
      <c r="BB74" s="147"/>
      <c r="BC74" s="107"/>
      <c r="BD74" s="107"/>
      <c r="BE74" s="107"/>
      <c r="BF74" s="107"/>
      <c r="BG74" s="107"/>
      <c r="BH74" s="107"/>
      <c r="BI74" s="107"/>
      <c r="BJ74" s="107"/>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L74" s="303" t="str">
        <f t="shared" si="0"/>
        <v>1900/4</v>
      </c>
      <c r="CM74" s="339">
        <f t="shared" si="1"/>
        <v>0</v>
      </c>
      <c r="CN74" s="287">
        <f>IF(AND(CM73=0,CN73=0),0,1)</f>
        <v>0</v>
      </c>
      <c r="CO74" s="111" t="str">
        <f t="shared" si="3"/>
        <v>1900/4</v>
      </c>
      <c r="CP74" s="111">
        <v>4</v>
      </c>
      <c r="CY74" s="111"/>
      <c r="CZ74" s="111"/>
      <c r="DA74" s="111"/>
      <c r="DB74" s="111"/>
      <c r="DC74" s="111"/>
      <c r="DD74" s="111"/>
      <c r="DE74" s="111"/>
      <c r="DF74" s="111"/>
      <c r="DG74" s="111"/>
      <c r="DH74" s="111"/>
      <c r="DI74" s="111"/>
      <c r="DJ74" s="111"/>
      <c r="DK74" s="111"/>
      <c r="DL74" s="111"/>
      <c r="DM74" s="111"/>
      <c r="DN74" s="111"/>
      <c r="DO74" s="111"/>
      <c r="DP74" s="111"/>
      <c r="DQ74" s="111"/>
      <c r="DR74" s="111"/>
      <c r="DS74" s="111"/>
      <c r="DT74" s="111"/>
      <c r="DU74" s="111"/>
      <c r="DV74" s="111"/>
      <c r="DW74" s="111"/>
      <c r="DX74" s="111"/>
      <c r="DY74" s="111"/>
      <c r="DZ74" s="111"/>
      <c r="EA74" s="111"/>
      <c r="EB74" s="111"/>
      <c r="EC74" s="111"/>
      <c r="ED74" s="111"/>
      <c r="EE74" s="111"/>
      <c r="EF74" s="111"/>
      <c r="EG74" s="111"/>
      <c r="EH74" s="111"/>
      <c r="EI74" s="111"/>
      <c r="EJ74" s="111"/>
      <c r="EK74" s="111"/>
      <c r="EL74" s="111"/>
      <c r="EM74" s="174"/>
      <c r="EN74" s="174"/>
      <c r="EO74" s="174"/>
      <c r="EP74" s="174"/>
      <c r="EQ74" s="174"/>
      <c r="ER74" s="174"/>
      <c r="ES74" s="174"/>
      <c r="ET74" s="174"/>
    </row>
    <row r="75" spans="1:183" ht="13.5" customHeight="1" x14ac:dyDescent="0.4">
      <c r="S75" s="148"/>
      <c r="U75" s="512" t="s">
        <v>186</v>
      </c>
      <c r="V75" s="512"/>
      <c r="W75" s="512"/>
      <c r="X75" s="512"/>
      <c r="Y75" s="512"/>
      <c r="Z75" s="512"/>
      <c r="AA75" s="512"/>
      <c r="AB75" s="512"/>
      <c r="AC75" s="512"/>
      <c r="AD75" s="512"/>
      <c r="AE75" s="512"/>
      <c r="AF75" s="512"/>
      <c r="AG75" s="512"/>
      <c r="AH75" s="512"/>
      <c r="AI75" s="512"/>
      <c r="AJ75" s="512"/>
      <c r="AK75" s="512"/>
      <c r="AL75" s="512"/>
      <c r="AM75" s="512"/>
      <c r="AN75" s="512"/>
      <c r="AO75" s="512"/>
      <c r="AP75" s="512"/>
      <c r="AQ75" s="512"/>
      <c r="AR75" s="512"/>
      <c r="AS75" s="512"/>
      <c r="AT75" s="512"/>
      <c r="AU75" s="512"/>
      <c r="AV75" s="512"/>
      <c r="AW75" s="512"/>
      <c r="AX75" s="512"/>
      <c r="AY75" s="124"/>
      <c r="AZ75" s="223"/>
      <c r="BA75" s="512" t="s">
        <v>186</v>
      </c>
      <c r="BB75" s="512"/>
      <c r="BC75" s="512"/>
      <c r="BD75" s="512"/>
      <c r="BE75" s="512"/>
      <c r="BF75" s="512"/>
      <c r="BG75" s="512"/>
      <c r="BH75" s="512"/>
      <c r="BI75" s="512"/>
      <c r="BJ75" s="512"/>
      <c r="BK75" s="512"/>
      <c r="BL75" s="512"/>
      <c r="BM75" s="512"/>
      <c r="BN75" s="512"/>
      <c r="BO75" s="512"/>
      <c r="BP75" s="512"/>
      <c r="BQ75" s="512"/>
      <c r="BR75" s="512"/>
      <c r="BS75" s="512"/>
      <c r="BT75" s="512"/>
      <c r="BU75" s="512"/>
      <c r="BV75" s="512"/>
      <c r="BW75" s="512"/>
      <c r="BX75" s="512"/>
      <c r="BY75" s="512"/>
      <c r="BZ75" s="512"/>
      <c r="CA75" s="512"/>
      <c r="CB75" s="512"/>
      <c r="CC75" s="512"/>
      <c r="CD75" s="512"/>
      <c r="CE75" s="512"/>
      <c r="CF75" s="512"/>
      <c r="CL75" s="303" t="str">
        <f t="shared" si="0"/>
        <v>1900/5</v>
      </c>
      <c r="CM75" s="339">
        <f t="shared" si="1"/>
        <v>0</v>
      </c>
      <c r="CN75" s="287">
        <f t="shared" si="2"/>
        <v>0</v>
      </c>
      <c r="CO75" s="111" t="str">
        <f t="shared" si="3"/>
        <v>1900/5</v>
      </c>
      <c r="CP75" s="111">
        <v>5</v>
      </c>
    </row>
    <row r="76" spans="1:183" ht="15" customHeight="1" x14ac:dyDescent="0.4">
      <c r="S76" s="148"/>
      <c r="U76" s="512"/>
      <c r="V76" s="512"/>
      <c r="W76" s="512"/>
      <c r="X76" s="512"/>
      <c r="Y76" s="512"/>
      <c r="Z76" s="512"/>
      <c r="AA76" s="512"/>
      <c r="AB76" s="512"/>
      <c r="AC76" s="512"/>
      <c r="AD76" s="512"/>
      <c r="AE76" s="512"/>
      <c r="AF76" s="512"/>
      <c r="AG76" s="512"/>
      <c r="AH76" s="512"/>
      <c r="AI76" s="512"/>
      <c r="AJ76" s="512"/>
      <c r="AK76" s="512"/>
      <c r="AL76" s="512"/>
      <c r="AM76" s="512"/>
      <c r="AN76" s="512"/>
      <c r="AO76" s="512"/>
      <c r="AP76" s="512"/>
      <c r="AQ76" s="512"/>
      <c r="AR76" s="512"/>
      <c r="AS76" s="512"/>
      <c r="AT76" s="512"/>
      <c r="AU76" s="512"/>
      <c r="AV76" s="512"/>
      <c r="AW76" s="512"/>
      <c r="AX76" s="512"/>
      <c r="AY76" s="124"/>
      <c r="AZ76" s="223"/>
      <c r="BA76" s="512"/>
      <c r="BB76" s="512"/>
      <c r="BC76" s="512"/>
      <c r="BD76" s="512"/>
      <c r="BE76" s="512"/>
      <c r="BF76" s="512"/>
      <c r="BG76" s="512"/>
      <c r="BH76" s="512"/>
      <c r="BI76" s="512"/>
      <c r="BJ76" s="512"/>
      <c r="BK76" s="512"/>
      <c r="BL76" s="512"/>
      <c r="BM76" s="512"/>
      <c r="BN76" s="512"/>
      <c r="BO76" s="512"/>
      <c r="BP76" s="512"/>
      <c r="BQ76" s="512"/>
      <c r="BR76" s="512"/>
      <c r="BS76" s="512"/>
      <c r="BT76" s="512"/>
      <c r="BU76" s="512"/>
      <c r="BV76" s="512"/>
      <c r="BW76" s="512"/>
      <c r="BX76" s="512"/>
      <c r="BY76" s="512"/>
      <c r="BZ76" s="512"/>
      <c r="CA76" s="512"/>
      <c r="CB76" s="512"/>
      <c r="CC76" s="512"/>
      <c r="CD76" s="512"/>
      <c r="CE76" s="512"/>
      <c r="CF76" s="512"/>
      <c r="CL76" s="303" t="str">
        <f t="shared" si="0"/>
        <v>1900/6</v>
      </c>
      <c r="CM76" s="339">
        <f t="shared" si="1"/>
        <v>0</v>
      </c>
      <c r="CN76" s="287">
        <f t="shared" si="2"/>
        <v>0</v>
      </c>
      <c r="CO76" s="111" t="str">
        <f t="shared" si="3"/>
        <v>1900/6</v>
      </c>
      <c r="CP76" s="111">
        <v>6</v>
      </c>
    </row>
    <row r="77" spans="1:183" ht="15" customHeight="1" x14ac:dyDescent="0.4">
      <c r="S77" s="148"/>
      <c r="U77" s="512"/>
      <c r="V77" s="512"/>
      <c r="W77" s="512"/>
      <c r="X77" s="512"/>
      <c r="Y77" s="512"/>
      <c r="Z77" s="512"/>
      <c r="AA77" s="512"/>
      <c r="AB77" s="512"/>
      <c r="AC77" s="512"/>
      <c r="AD77" s="512"/>
      <c r="AE77" s="512"/>
      <c r="AF77" s="512"/>
      <c r="AG77" s="512"/>
      <c r="AH77" s="512"/>
      <c r="AI77" s="512"/>
      <c r="AJ77" s="512"/>
      <c r="AK77" s="512"/>
      <c r="AL77" s="512"/>
      <c r="AM77" s="512"/>
      <c r="AN77" s="512"/>
      <c r="AO77" s="512"/>
      <c r="AP77" s="512"/>
      <c r="AQ77" s="512"/>
      <c r="AR77" s="512"/>
      <c r="AS77" s="512"/>
      <c r="AT77" s="512"/>
      <c r="AU77" s="512"/>
      <c r="AV77" s="512"/>
      <c r="AW77" s="512"/>
      <c r="AX77" s="512"/>
      <c r="AY77" s="124"/>
      <c r="AZ77" s="223"/>
      <c r="BA77" s="512"/>
      <c r="BB77" s="512"/>
      <c r="BC77" s="512"/>
      <c r="BD77" s="512"/>
      <c r="BE77" s="512"/>
      <c r="BF77" s="512"/>
      <c r="BG77" s="512"/>
      <c r="BH77" s="512"/>
      <c r="BI77" s="512"/>
      <c r="BJ77" s="512"/>
      <c r="BK77" s="512"/>
      <c r="BL77" s="512"/>
      <c r="BM77" s="512"/>
      <c r="BN77" s="512"/>
      <c r="BO77" s="512"/>
      <c r="BP77" s="512"/>
      <c r="BQ77" s="512"/>
      <c r="BR77" s="512"/>
      <c r="BS77" s="512"/>
      <c r="BT77" s="512"/>
      <c r="BU77" s="512"/>
      <c r="BV77" s="512"/>
      <c r="BW77" s="512"/>
      <c r="BX77" s="512"/>
      <c r="BY77" s="512"/>
      <c r="BZ77" s="512"/>
      <c r="CA77" s="512"/>
      <c r="CB77" s="512"/>
      <c r="CC77" s="512"/>
      <c r="CD77" s="512"/>
      <c r="CE77" s="512"/>
      <c r="CF77" s="512"/>
      <c r="CL77" s="303" t="str">
        <f t="shared" si="0"/>
        <v>1900/7</v>
      </c>
      <c r="CM77" s="339">
        <f t="shared" si="1"/>
        <v>0</v>
      </c>
      <c r="CN77" s="287">
        <f t="shared" si="2"/>
        <v>0</v>
      </c>
      <c r="CO77" s="111" t="str">
        <f t="shared" si="3"/>
        <v>1900/7</v>
      </c>
      <c r="CP77" s="111">
        <v>7</v>
      </c>
    </row>
    <row r="78" spans="1:183" s="111" customFormat="1" ht="13.5" customHeight="1" x14ac:dyDescent="0.4">
      <c r="A78" s="147"/>
      <c r="B78" s="147"/>
      <c r="C78" s="107"/>
      <c r="D78" s="107"/>
      <c r="E78" s="107"/>
      <c r="F78" s="107"/>
      <c r="G78" s="107"/>
      <c r="H78" s="107"/>
      <c r="I78" s="107"/>
      <c r="J78" s="107"/>
      <c r="K78" s="107"/>
      <c r="L78" s="107"/>
      <c r="M78" s="107"/>
      <c r="N78" s="107"/>
      <c r="O78" s="107"/>
      <c r="P78" s="107"/>
      <c r="Q78" s="107"/>
      <c r="R78" s="147"/>
      <c r="S78" s="148"/>
      <c r="T78" s="147"/>
      <c r="U78" s="512"/>
      <c r="V78" s="512"/>
      <c r="W78" s="512"/>
      <c r="X78" s="512"/>
      <c r="Y78" s="512"/>
      <c r="Z78" s="512"/>
      <c r="AA78" s="512"/>
      <c r="AB78" s="512"/>
      <c r="AC78" s="512"/>
      <c r="AD78" s="512"/>
      <c r="AE78" s="512"/>
      <c r="AF78" s="512"/>
      <c r="AG78" s="512"/>
      <c r="AH78" s="512"/>
      <c r="AI78" s="512"/>
      <c r="AJ78" s="512"/>
      <c r="AK78" s="512"/>
      <c r="AL78" s="512"/>
      <c r="AM78" s="512"/>
      <c r="AN78" s="512"/>
      <c r="AO78" s="512"/>
      <c r="AP78" s="512"/>
      <c r="AQ78" s="512"/>
      <c r="AR78" s="512"/>
      <c r="AS78" s="512"/>
      <c r="AT78" s="512"/>
      <c r="AU78" s="512"/>
      <c r="AV78" s="512"/>
      <c r="AW78" s="512"/>
      <c r="AX78" s="512"/>
      <c r="AY78" s="124"/>
      <c r="AZ78" s="223"/>
      <c r="BA78" s="512"/>
      <c r="BB78" s="512"/>
      <c r="BC78" s="512"/>
      <c r="BD78" s="512"/>
      <c r="BE78" s="512"/>
      <c r="BF78" s="512"/>
      <c r="BG78" s="512"/>
      <c r="BH78" s="512"/>
      <c r="BI78" s="512"/>
      <c r="BJ78" s="512"/>
      <c r="BK78" s="512"/>
      <c r="BL78" s="512"/>
      <c r="BM78" s="512"/>
      <c r="BN78" s="512"/>
      <c r="BO78" s="512"/>
      <c r="BP78" s="512"/>
      <c r="BQ78" s="512"/>
      <c r="BR78" s="512"/>
      <c r="BS78" s="512"/>
      <c r="BT78" s="512"/>
      <c r="BU78" s="512"/>
      <c r="BV78" s="512"/>
      <c r="BW78" s="512"/>
      <c r="BX78" s="512"/>
      <c r="BY78" s="512"/>
      <c r="BZ78" s="512"/>
      <c r="CA78" s="512"/>
      <c r="CB78" s="512"/>
      <c r="CC78" s="512"/>
      <c r="CD78" s="512"/>
      <c r="CE78" s="512"/>
      <c r="CF78" s="512"/>
      <c r="CL78" s="303" t="str">
        <f t="shared" si="0"/>
        <v>1900/8</v>
      </c>
      <c r="CM78" s="339">
        <f t="shared" si="1"/>
        <v>0</v>
      </c>
      <c r="CN78" s="287">
        <f t="shared" si="2"/>
        <v>0</v>
      </c>
      <c r="CO78" s="111" t="str">
        <f t="shared" si="3"/>
        <v>1900/8</v>
      </c>
      <c r="CP78" s="111">
        <v>8</v>
      </c>
    </row>
    <row r="79" spans="1:183" s="111" customFormat="1" ht="13.5" customHeight="1" thickBot="1" x14ac:dyDescent="0.45">
      <c r="A79" s="147"/>
      <c r="B79" s="147"/>
      <c r="C79" s="107"/>
      <c r="D79" s="107"/>
      <c r="E79" s="107"/>
      <c r="F79" s="107"/>
      <c r="G79" s="107"/>
      <c r="H79" s="107"/>
      <c r="I79" s="107"/>
      <c r="J79" s="107"/>
      <c r="K79" s="107"/>
      <c r="L79" s="107"/>
      <c r="M79" s="107"/>
      <c r="N79" s="107"/>
      <c r="O79" s="107"/>
      <c r="P79" s="107"/>
      <c r="Q79" s="107"/>
      <c r="R79" s="147"/>
      <c r="S79" s="148"/>
      <c r="T79" s="147"/>
      <c r="U79" s="249"/>
      <c r="V79" s="249"/>
      <c r="W79" s="249"/>
      <c r="X79" s="249"/>
      <c r="Y79" s="249"/>
      <c r="Z79" s="249"/>
      <c r="AA79" s="249"/>
      <c r="AB79" s="249"/>
      <c r="AC79" s="249"/>
      <c r="AD79" s="249"/>
      <c r="AE79" s="249"/>
      <c r="AF79" s="249"/>
      <c r="AG79" s="249"/>
      <c r="AH79" s="249"/>
      <c r="AI79" s="249"/>
      <c r="AJ79" s="249"/>
      <c r="AK79" s="249"/>
      <c r="AL79" s="249"/>
      <c r="AM79" s="249"/>
      <c r="AN79" s="249"/>
      <c r="AO79" s="249"/>
      <c r="AP79" s="249"/>
      <c r="AQ79" s="249"/>
      <c r="AR79" s="249"/>
      <c r="AS79" s="249"/>
      <c r="AT79" s="249"/>
      <c r="AU79" s="249"/>
      <c r="AV79" s="249"/>
      <c r="AW79" s="249"/>
      <c r="AX79" s="249"/>
      <c r="AY79" s="124"/>
      <c r="AZ79" s="223"/>
      <c r="BA79" s="249"/>
      <c r="BB79" s="249"/>
      <c r="BC79" s="249"/>
      <c r="BD79" s="249"/>
      <c r="BE79" s="291"/>
      <c r="BF79" s="249"/>
      <c r="BG79" s="249"/>
      <c r="BH79" s="249"/>
      <c r="BI79" s="249"/>
      <c r="BJ79" s="249"/>
      <c r="BK79" s="249"/>
      <c r="BL79" s="249"/>
      <c r="BM79" s="249"/>
      <c r="BN79" s="249"/>
      <c r="BO79" s="249"/>
      <c r="BP79" s="249"/>
      <c r="BQ79" s="249"/>
      <c r="BR79" s="249"/>
      <c r="BS79" s="249"/>
      <c r="BT79" s="291"/>
      <c r="BU79" s="249"/>
      <c r="BV79" s="249"/>
      <c r="BW79" s="249"/>
      <c r="BX79" s="249"/>
      <c r="BY79" s="249"/>
      <c r="BZ79" s="249"/>
      <c r="CA79" s="249"/>
      <c r="CB79" s="249"/>
      <c r="CC79" s="249"/>
      <c r="CD79" s="249"/>
      <c r="CE79" s="249"/>
      <c r="CF79" s="249"/>
      <c r="CL79" s="303" t="str">
        <f t="shared" si="0"/>
        <v>1900/9</v>
      </c>
      <c r="CM79" s="339">
        <f t="shared" si="1"/>
        <v>0</v>
      </c>
      <c r="CN79" s="287">
        <f t="shared" si="2"/>
        <v>0</v>
      </c>
      <c r="CO79" s="111" t="str">
        <f>IF(CN79=1,"",CL79)</f>
        <v>1900/9</v>
      </c>
      <c r="CP79" s="111">
        <v>9</v>
      </c>
    </row>
    <row r="80" spans="1:183" s="111" customFormat="1" ht="13.5" customHeight="1" x14ac:dyDescent="0.4">
      <c r="A80" s="147"/>
      <c r="B80" s="147"/>
      <c r="C80" s="107"/>
      <c r="D80" s="107"/>
      <c r="E80" s="107"/>
      <c r="F80" s="107"/>
      <c r="G80" s="107"/>
      <c r="H80" s="107"/>
      <c r="I80" s="107"/>
      <c r="J80" s="107"/>
      <c r="K80" s="107"/>
      <c r="L80" s="107"/>
      <c r="M80" s="107"/>
      <c r="N80" s="107"/>
      <c r="O80" s="107"/>
      <c r="P80" s="107"/>
      <c r="Q80" s="107"/>
      <c r="R80" s="147"/>
      <c r="S80" s="148"/>
      <c r="U80" s="401" t="s">
        <v>225</v>
      </c>
      <c r="V80" s="426"/>
      <c r="W80" s="426"/>
      <c r="X80" s="426"/>
      <c r="Y80" s="426"/>
      <c r="Z80" s="107"/>
      <c r="AA80" s="374"/>
      <c r="AB80" s="375"/>
      <c r="AC80" s="375"/>
      <c r="AD80" s="375"/>
      <c r="AE80" s="375"/>
      <c r="AF80" s="375"/>
      <c r="AG80" s="375"/>
      <c r="AH80" s="375"/>
      <c r="AI80" s="376"/>
      <c r="AJ80" s="386">
        <f>IF(AA80="",1,0)</f>
        <v>1</v>
      </c>
      <c r="AL80" s="124"/>
      <c r="AM80" s="182"/>
      <c r="AN80" s="182"/>
      <c r="AO80" s="182"/>
      <c r="AP80" s="124"/>
      <c r="AQ80" s="168"/>
      <c r="AR80" s="168"/>
      <c r="AS80" s="168"/>
      <c r="AT80" s="168"/>
      <c r="AU80" s="168"/>
      <c r="AV80" s="168"/>
      <c r="AW80" s="168"/>
      <c r="AX80" s="168"/>
      <c r="AY80" s="124"/>
      <c r="AZ80" s="223"/>
      <c r="BA80" s="401" t="s">
        <v>225</v>
      </c>
      <c r="BB80" s="426"/>
      <c r="BC80" s="426"/>
      <c r="BD80" s="426"/>
      <c r="BE80" s="426"/>
      <c r="BF80" s="426"/>
      <c r="BG80" s="107"/>
      <c r="BH80" s="374"/>
      <c r="BI80" s="375"/>
      <c r="BJ80" s="375"/>
      <c r="BK80" s="375"/>
      <c r="BL80" s="375"/>
      <c r="BM80" s="375"/>
      <c r="BN80" s="375"/>
      <c r="BO80" s="375"/>
      <c r="BP80" s="376"/>
      <c r="BQ80" s="386">
        <f>IF(BH80="",1,0)</f>
        <v>1</v>
      </c>
      <c r="BR80" s="151"/>
      <c r="BS80" s="124"/>
      <c r="BT80" s="124"/>
      <c r="BU80" s="182"/>
      <c r="BV80" s="182"/>
      <c r="BW80" s="182"/>
      <c r="BX80" s="124"/>
      <c r="BY80" s="168"/>
      <c r="BZ80" s="168"/>
      <c r="CA80" s="168"/>
      <c r="CB80" s="168"/>
      <c r="CC80" s="168"/>
      <c r="CD80" s="168"/>
      <c r="CE80" s="168"/>
      <c r="CF80" s="168"/>
      <c r="CL80" s="303" t="str">
        <f t="shared" si="0"/>
        <v>1900/10</v>
      </c>
      <c r="CM80" s="339">
        <f t="shared" si="1"/>
        <v>0</v>
      </c>
      <c r="CN80" s="287">
        <f t="shared" si="2"/>
        <v>0</v>
      </c>
      <c r="CO80" s="111" t="str">
        <f t="shared" si="3"/>
        <v>1900/10</v>
      </c>
      <c r="CP80" s="111">
        <v>10</v>
      </c>
      <c r="CU80" s="453">
        <f>YEAR(AA80)</f>
        <v>1900</v>
      </c>
      <c r="CV80" s="418"/>
      <c r="CW80" s="453">
        <f>MONTH(AA80)</f>
        <v>1</v>
      </c>
      <c r="CX80" s="418"/>
      <c r="CY80" s="453">
        <f>DAY(AA80)</f>
        <v>0</v>
      </c>
      <c r="CZ80" s="418"/>
      <c r="DC80" s="453">
        <f>YEAR(BH80)</f>
        <v>1900</v>
      </c>
      <c r="DD80" s="418"/>
      <c r="DE80" s="453">
        <f>MONTH(BH80)</f>
        <v>1</v>
      </c>
      <c r="DF80" s="418"/>
      <c r="DG80" s="453">
        <f>DAY(BH80)</f>
        <v>0</v>
      </c>
      <c r="DH80" s="418"/>
    </row>
    <row r="81" spans="1:151" s="111" customFormat="1" ht="13.5" customHeight="1" thickBot="1" x14ac:dyDescent="0.45">
      <c r="A81" s="147"/>
      <c r="B81" s="147"/>
      <c r="C81" s="107"/>
      <c r="D81" s="107"/>
      <c r="E81" s="107"/>
      <c r="F81" s="107"/>
      <c r="G81" s="107"/>
      <c r="H81" s="107"/>
      <c r="I81" s="107"/>
      <c r="J81" s="107"/>
      <c r="K81" s="107"/>
      <c r="L81" s="107"/>
      <c r="M81" s="107"/>
      <c r="N81" s="107"/>
      <c r="O81" s="107"/>
      <c r="P81" s="107"/>
      <c r="Q81" s="107"/>
      <c r="R81" s="147"/>
      <c r="S81" s="148"/>
      <c r="U81" s="426"/>
      <c r="V81" s="426"/>
      <c r="W81" s="426"/>
      <c r="X81" s="426"/>
      <c r="Y81" s="426"/>
      <c r="Z81" s="107"/>
      <c r="AA81" s="377"/>
      <c r="AB81" s="378"/>
      <c r="AC81" s="378"/>
      <c r="AD81" s="378"/>
      <c r="AE81" s="378"/>
      <c r="AF81" s="378"/>
      <c r="AG81" s="378"/>
      <c r="AH81" s="378"/>
      <c r="AI81" s="379"/>
      <c r="AJ81" s="386"/>
      <c r="AL81" s="182"/>
      <c r="AM81" s="182"/>
      <c r="AN81" s="182"/>
      <c r="AO81" s="182"/>
      <c r="AP81" s="168"/>
      <c r="AQ81" s="168"/>
      <c r="AR81" s="168"/>
      <c r="AS81" s="168"/>
      <c r="AT81" s="168"/>
      <c r="AU81" s="168"/>
      <c r="AV81" s="168"/>
      <c r="AW81" s="168"/>
      <c r="AX81" s="168"/>
      <c r="AY81" s="124"/>
      <c r="AZ81" s="223"/>
      <c r="BA81" s="426"/>
      <c r="BB81" s="426"/>
      <c r="BC81" s="426"/>
      <c r="BD81" s="426"/>
      <c r="BE81" s="426"/>
      <c r="BF81" s="426"/>
      <c r="BG81" s="107"/>
      <c r="BH81" s="377"/>
      <c r="BI81" s="378"/>
      <c r="BJ81" s="378"/>
      <c r="BK81" s="378"/>
      <c r="BL81" s="378"/>
      <c r="BM81" s="378"/>
      <c r="BN81" s="378"/>
      <c r="BO81" s="378"/>
      <c r="BP81" s="379"/>
      <c r="BQ81" s="386"/>
      <c r="BR81" s="151"/>
      <c r="BS81" s="182"/>
      <c r="BT81" s="182"/>
      <c r="CL81" s="303" t="str">
        <f t="shared" si="0"/>
        <v>1900/11</v>
      </c>
      <c r="CM81" s="339">
        <f t="shared" si="1"/>
        <v>0</v>
      </c>
      <c r="CN81" s="287">
        <f t="shared" si="2"/>
        <v>0</v>
      </c>
      <c r="CO81" s="111" t="str">
        <f t="shared" si="3"/>
        <v>1900/11</v>
      </c>
      <c r="CP81" s="111">
        <v>11</v>
      </c>
      <c r="CU81" s="421"/>
      <c r="CV81" s="422"/>
      <c r="CW81" s="421"/>
      <c r="CX81" s="422"/>
      <c r="CY81" s="421"/>
      <c r="CZ81" s="422"/>
      <c r="DC81" s="421"/>
      <c r="DD81" s="422"/>
      <c r="DE81" s="421"/>
      <c r="DF81" s="422"/>
      <c r="DG81" s="421"/>
      <c r="DH81" s="422"/>
    </row>
    <row r="82" spans="1:151" ht="13.5" customHeight="1" x14ac:dyDescent="0.4">
      <c r="S82" s="148"/>
      <c r="T82" s="107"/>
      <c r="U82" s="401" t="s">
        <v>125</v>
      </c>
      <c r="V82" s="426"/>
      <c r="W82" s="426"/>
      <c r="X82" s="426"/>
      <c r="Y82" s="426"/>
      <c r="AA82" s="636"/>
      <c r="AB82" s="637"/>
      <c r="AC82" s="637"/>
      <c r="AD82" s="637"/>
      <c r="AE82" s="637"/>
      <c r="AF82" s="637"/>
      <c r="AG82" s="637"/>
      <c r="AH82" s="637"/>
      <c r="AI82" s="638"/>
      <c r="AJ82" s="386">
        <f>IF(AA82="",1,0)</f>
        <v>1</v>
      </c>
      <c r="AL82" s="182"/>
      <c r="AM82" s="182"/>
      <c r="AN82" s="182"/>
      <c r="AO82" s="182"/>
      <c r="AP82" s="168"/>
      <c r="AQ82" s="168"/>
      <c r="AR82" s="168"/>
      <c r="AS82" s="168"/>
      <c r="AT82" s="168"/>
      <c r="AU82" s="168"/>
      <c r="AV82" s="168"/>
      <c r="AW82" s="168"/>
      <c r="AX82" s="168"/>
      <c r="AY82" s="124"/>
      <c r="AZ82" s="223"/>
      <c r="BA82" s="401" t="s">
        <v>125</v>
      </c>
      <c r="BB82" s="426"/>
      <c r="BC82" s="426"/>
      <c r="BD82" s="426"/>
      <c r="BE82" s="426"/>
      <c r="BF82" s="426"/>
      <c r="BG82" s="107"/>
      <c r="BH82" s="636"/>
      <c r="BI82" s="637"/>
      <c r="BJ82" s="637"/>
      <c r="BK82" s="637"/>
      <c r="BL82" s="637"/>
      <c r="BM82" s="637"/>
      <c r="BN82" s="637"/>
      <c r="BO82" s="637"/>
      <c r="BP82" s="638"/>
      <c r="BQ82" s="386">
        <f>IF(BH82="",1,0)</f>
        <v>1</v>
      </c>
      <c r="BR82" s="151"/>
      <c r="BS82" s="182"/>
      <c r="BT82" s="182"/>
      <c r="CL82" s="303" t="str">
        <f t="shared" si="0"/>
        <v>1901/12</v>
      </c>
      <c r="CM82" s="339">
        <f t="shared" si="1"/>
        <v>0</v>
      </c>
      <c r="CN82" s="287">
        <f t="shared" si="2"/>
        <v>0</v>
      </c>
      <c r="CO82" s="111" t="str">
        <f t="shared" si="3"/>
        <v>1901/12</v>
      </c>
      <c r="CP82" s="111">
        <v>12</v>
      </c>
    </row>
    <row r="83" spans="1:151" ht="13.5" customHeight="1" thickBot="1" x14ac:dyDescent="0.45">
      <c r="S83" s="148"/>
      <c r="T83" s="107"/>
      <c r="U83" s="426"/>
      <c r="V83" s="426"/>
      <c r="W83" s="426"/>
      <c r="X83" s="426"/>
      <c r="Y83" s="426"/>
      <c r="AA83" s="639"/>
      <c r="AB83" s="640"/>
      <c r="AC83" s="640"/>
      <c r="AD83" s="640"/>
      <c r="AE83" s="640"/>
      <c r="AF83" s="640"/>
      <c r="AG83" s="640"/>
      <c r="AH83" s="640"/>
      <c r="AI83" s="641"/>
      <c r="AJ83" s="386"/>
      <c r="AL83" s="182"/>
      <c r="AM83" s="182"/>
      <c r="AN83" s="182"/>
      <c r="AO83" s="182"/>
      <c r="AP83" s="168"/>
      <c r="AQ83" s="168"/>
      <c r="AR83" s="168"/>
      <c r="AS83" s="168"/>
      <c r="AT83" s="168"/>
      <c r="AU83" s="168"/>
      <c r="AV83" s="168"/>
      <c r="AW83" s="168"/>
      <c r="AX83" s="168"/>
      <c r="AY83" s="124"/>
      <c r="AZ83" s="223"/>
      <c r="BA83" s="426"/>
      <c r="BB83" s="426"/>
      <c r="BC83" s="426"/>
      <c r="BD83" s="426"/>
      <c r="BE83" s="426"/>
      <c r="BF83" s="426"/>
      <c r="BG83" s="107"/>
      <c r="BH83" s="639"/>
      <c r="BI83" s="640"/>
      <c r="BJ83" s="640"/>
      <c r="BK83" s="640"/>
      <c r="BL83" s="640"/>
      <c r="BM83" s="640"/>
      <c r="BN83" s="640"/>
      <c r="BO83" s="640"/>
      <c r="BP83" s="641"/>
      <c r="BQ83" s="386"/>
      <c r="BR83" s="151"/>
      <c r="BS83" s="182"/>
      <c r="BT83" s="182"/>
      <c r="CL83" s="303" t="str">
        <f t="shared" si="0"/>
        <v>1901/1</v>
      </c>
      <c r="CM83" s="339">
        <f t="shared" si="1"/>
        <v>0</v>
      </c>
      <c r="CN83" s="287">
        <f t="shared" si="2"/>
        <v>0</v>
      </c>
      <c r="CO83" s="111" t="str">
        <f t="shared" si="3"/>
        <v>1901/1</v>
      </c>
      <c r="CP83" s="111">
        <v>13</v>
      </c>
    </row>
    <row r="84" spans="1:151" ht="13.5" customHeight="1" x14ac:dyDescent="0.4">
      <c r="S84" s="148"/>
      <c r="T84" s="107"/>
      <c r="U84" s="426" t="s">
        <v>149</v>
      </c>
      <c r="V84" s="426"/>
      <c r="W84" s="426"/>
      <c r="X84" s="426"/>
      <c r="Y84" s="426"/>
      <c r="AA84" s="672"/>
      <c r="AB84" s="375"/>
      <c r="AC84" s="375"/>
      <c r="AD84" s="375"/>
      <c r="AE84" s="375"/>
      <c r="AF84" s="375"/>
      <c r="AG84" s="375"/>
      <c r="AH84" s="375"/>
      <c r="AI84" s="376"/>
      <c r="AJ84" s="386">
        <f>IF(AA84="",1,0)</f>
        <v>1</v>
      </c>
      <c r="AL84" s="182"/>
      <c r="AM84" s="182"/>
      <c r="AN84" s="182"/>
      <c r="AO84" s="182"/>
      <c r="AP84" s="168"/>
      <c r="AQ84" s="168"/>
      <c r="AR84" s="168"/>
      <c r="AS84" s="168"/>
      <c r="AT84" s="168"/>
      <c r="AU84" s="168"/>
      <c r="AV84" s="168"/>
      <c r="AW84" s="168"/>
      <c r="AX84" s="168"/>
      <c r="AY84" s="124"/>
      <c r="AZ84" s="223"/>
      <c r="BA84" s="426" t="s">
        <v>149</v>
      </c>
      <c r="BB84" s="426"/>
      <c r="BC84" s="426"/>
      <c r="BD84" s="426"/>
      <c r="BE84" s="426"/>
      <c r="BF84" s="426"/>
      <c r="BG84" s="107"/>
      <c r="BH84" s="672"/>
      <c r="BI84" s="375"/>
      <c r="BJ84" s="375"/>
      <c r="BK84" s="375"/>
      <c r="BL84" s="375"/>
      <c r="BM84" s="375"/>
      <c r="BN84" s="375"/>
      <c r="BO84" s="375"/>
      <c r="BP84" s="376"/>
      <c r="BQ84" s="386">
        <f>IF(BH84="",1,0)</f>
        <v>1</v>
      </c>
      <c r="BR84" s="151"/>
      <c r="BS84" s="182"/>
      <c r="BT84" s="182"/>
      <c r="CL84" s="303" t="str">
        <f t="shared" si="0"/>
        <v>1901/2</v>
      </c>
      <c r="CM84" s="339">
        <f t="shared" si="1"/>
        <v>0</v>
      </c>
      <c r="CN84" s="287">
        <f t="shared" si="2"/>
        <v>0</v>
      </c>
      <c r="CO84" s="111" t="str">
        <f t="shared" si="3"/>
        <v>1901/2</v>
      </c>
      <c r="CP84" s="111">
        <v>14</v>
      </c>
    </row>
    <row r="85" spans="1:151" ht="13.5" customHeight="1" thickBot="1" x14ac:dyDescent="0.45">
      <c r="S85" s="148"/>
      <c r="T85" s="107"/>
      <c r="U85" s="426"/>
      <c r="V85" s="426"/>
      <c r="W85" s="426"/>
      <c r="X85" s="426"/>
      <c r="Y85" s="426"/>
      <c r="AA85" s="377"/>
      <c r="AB85" s="378"/>
      <c r="AC85" s="378"/>
      <c r="AD85" s="378"/>
      <c r="AE85" s="378"/>
      <c r="AF85" s="378"/>
      <c r="AG85" s="378"/>
      <c r="AH85" s="378"/>
      <c r="AI85" s="379"/>
      <c r="AJ85" s="386"/>
      <c r="AL85" s="182"/>
      <c r="AM85" s="182"/>
      <c r="AN85" s="182"/>
      <c r="AO85" s="182"/>
      <c r="AP85" s="168"/>
      <c r="AQ85" s="168"/>
      <c r="AR85" s="168"/>
      <c r="AS85" s="168"/>
      <c r="AT85" s="168"/>
      <c r="AU85" s="168"/>
      <c r="AV85" s="168"/>
      <c r="AW85" s="168"/>
      <c r="AX85" s="168"/>
      <c r="AY85" s="124"/>
      <c r="AZ85" s="223"/>
      <c r="BA85" s="426"/>
      <c r="BB85" s="426"/>
      <c r="BC85" s="426"/>
      <c r="BD85" s="426"/>
      <c r="BE85" s="426"/>
      <c r="BF85" s="426"/>
      <c r="BG85" s="107"/>
      <c r="BH85" s="377"/>
      <c r="BI85" s="378"/>
      <c r="BJ85" s="378"/>
      <c r="BK85" s="378"/>
      <c r="BL85" s="378"/>
      <c r="BM85" s="378"/>
      <c r="BN85" s="378"/>
      <c r="BO85" s="378"/>
      <c r="BP85" s="379"/>
      <c r="BQ85" s="386"/>
      <c r="BR85" s="151"/>
      <c r="BS85" s="182"/>
      <c r="BT85" s="182"/>
      <c r="CL85" s="303" t="str">
        <f t="shared" si="0"/>
        <v>1901/3</v>
      </c>
      <c r="CM85" s="339">
        <f t="shared" si="1"/>
        <v>0</v>
      </c>
      <c r="CN85" s="287">
        <f t="shared" si="2"/>
        <v>0</v>
      </c>
      <c r="CO85" s="111" t="str">
        <f t="shared" si="3"/>
        <v>1901/3</v>
      </c>
      <c r="CP85" s="111">
        <v>15</v>
      </c>
    </row>
    <row r="86" spans="1:151" ht="13.5" customHeight="1" x14ac:dyDescent="0.4">
      <c r="S86" s="148"/>
      <c r="T86" s="107"/>
      <c r="U86" s="401" t="s">
        <v>126</v>
      </c>
      <c r="V86" s="426"/>
      <c r="W86" s="426"/>
      <c r="X86" s="426"/>
      <c r="Y86" s="426"/>
      <c r="Z86" s="183"/>
      <c r="AA86" s="619"/>
      <c r="AB86" s="673"/>
      <c r="AC86" s="673"/>
      <c r="AD86" s="673"/>
      <c r="AE86" s="620"/>
      <c r="AF86" s="620"/>
      <c r="AG86" s="620"/>
      <c r="AH86" s="620"/>
      <c r="AI86" s="621"/>
      <c r="AJ86" s="386">
        <f>IF(AA86="",1,0)</f>
        <v>1</v>
      </c>
      <c r="AK86" s="124"/>
      <c r="AL86" s="182"/>
      <c r="AM86" s="182"/>
      <c r="AN86" s="182"/>
      <c r="AO86" s="155"/>
      <c r="AP86" s="184"/>
      <c r="AQ86" s="184"/>
      <c r="AR86" s="184"/>
      <c r="AS86" s="184"/>
      <c r="AT86" s="184"/>
      <c r="AU86" s="184"/>
      <c r="AV86" s="184"/>
      <c r="AW86" s="184"/>
      <c r="AX86" s="184"/>
      <c r="AY86" s="124"/>
      <c r="AZ86" s="223"/>
      <c r="BA86" s="401" t="s">
        <v>126</v>
      </c>
      <c r="BB86" s="426"/>
      <c r="BC86" s="426"/>
      <c r="BD86" s="426"/>
      <c r="BE86" s="426"/>
      <c r="BF86" s="426"/>
      <c r="BG86" s="183"/>
      <c r="BH86" s="619"/>
      <c r="BI86" s="673"/>
      <c r="BJ86" s="673"/>
      <c r="BK86" s="673"/>
      <c r="BL86" s="620"/>
      <c r="BM86" s="620"/>
      <c r="BN86" s="620"/>
      <c r="BO86" s="620"/>
      <c r="BP86" s="621"/>
      <c r="BQ86" s="386">
        <f>IF(BH86="",1,0)</f>
        <v>1</v>
      </c>
      <c r="BR86" s="307"/>
      <c r="BS86" s="182"/>
      <c r="BT86" s="182"/>
      <c r="BU86" s="182"/>
      <c r="BV86" s="182"/>
      <c r="BW86" s="155"/>
      <c r="BX86" s="184"/>
      <c r="BY86" s="184"/>
      <c r="BZ86" s="184"/>
      <c r="CA86" s="184"/>
      <c r="CB86" s="184"/>
      <c r="CC86" s="184"/>
      <c r="CD86" s="184"/>
      <c r="CE86" s="184"/>
      <c r="CF86" s="184"/>
      <c r="CL86" s="303" t="str">
        <f t="shared" si="0"/>
        <v>1901/4</v>
      </c>
      <c r="CM86" s="339">
        <f t="shared" si="1"/>
        <v>0</v>
      </c>
      <c r="CN86" s="287">
        <f t="shared" si="2"/>
        <v>0</v>
      </c>
      <c r="CO86" s="111" t="str">
        <f t="shared" si="3"/>
        <v>1901/4</v>
      </c>
      <c r="CP86" s="111">
        <v>16</v>
      </c>
    </row>
    <row r="87" spans="1:151" ht="13.5" customHeight="1" thickBot="1" x14ac:dyDescent="0.45">
      <c r="S87" s="148"/>
      <c r="T87" s="107"/>
      <c r="U87" s="426"/>
      <c r="V87" s="426"/>
      <c r="W87" s="426"/>
      <c r="X87" s="426"/>
      <c r="Y87" s="426"/>
      <c r="AA87" s="622"/>
      <c r="AB87" s="623"/>
      <c r="AC87" s="623"/>
      <c r="AD87" s="623"/>
      <c r="AE87" s="623"/>
      <c r="AF87" s="623"/>
      <c r="AG87" s="623"/>
      <c r="AH87" s="623"/>
      <c r="AI87" s="624"/>
      <c r="AJ87" s="386"/>
      <c r="AK87" s="182"/>
      <c r="AL87" s="182"/>
      <c r="AM87" s="182"/>
      <c r="AN87" s="182"/>
      <c r="AO87" s="184"/>
      <c r="AP87" s="184"/>
      <c r="AQ87" s="184"/>
      <c r="AR87" s="184"/>
      <c r="AS87" s="184"/>
      <c r="AT87" s="184"/>
      <c r="AU87" s="184"/>
      <c r="AV87" s="184"/>
      <c r="AW87" s="184"/>
      <c r="AX87" s="184"/>
      <c r="AY87" s="124"/>
      <c r="AZ87" s="223"/>
      <c r="BA87" s="426"/>
      <c r="BB87" s="426"/>
      <c r="BC87" s="426"/>
      <c r="BD87" s="426"/>
      <c r="BE87" s="426"/>
      <c r="BF87" s="426"/>
      <c r="BG87" s="107"/>
      <c r="BH87" s="622"/>
      <c r="BI87" s="623"/>
      <c r="BJ87" s="623"/>
      <c r="BK87" s="623"/>
      <c r="BL87" s="623"/>
      <c r="BM87" s="623"/>
      <c r="BN87" s="623"/>
      <c r="BO87" s="623"/>
      <c r="BP87" s="624"/>
      <c r="BQ87" s="386"/>
      <c r="BR87" s="312"/>
      <c r="BS87" s="182"/>
      <c r="BT87" s="182"/>
      <c r="BU87" s="182"/>
      <c r="BV87" s="182"/>
      <c r="BW87" s="184"/>
      <c r="BX87" s="184"/>
      <c r="BY87" s="184"/>
      <c r="BZ87" s="184"/>
      <c r="CA87" s="184"/>
      <c r="CB87" s="184"/>
      <c r="CC87" s="184"/>
      <c r="CD87" s="184"/>
      <c r="CE87" s="184"/>
      <c r="CF87" s="184"/>
      <c r="CL87" s="303" t="str">
        <f t="shared" si="0"/>
        <v>1901/5</v>
      </c>
      <c r="CM87" s="339">
        <f t="shared" si="1"/>
        <v>0</v>
      </c>
      <c r="CN87" s="287">
        <f t="shared" si="2"/>
        <v>0</v>
      </c>
      <c r="CO87" s="111" t="str">
        <f t="shared" si="3"/>
        <v>1901/5</v>
      </c>
      <c r="CP87" s="111">
        <v>17</v>
      </c>
    </row>
    <row r="88" spans="1:151" ht="13.5" customHeight="1" thickBot="1" x14ac:dyDescent="0.45">
      <c r="S88" s="148"/>
      <c r="T88" s="107"/>
      <c r="U88" s="401" t="s">
        <v>127</v>
      </c>
      <c r="V88" s="426"/>
      <c r="W88" s="426"/>
      <c r="X88" s="426"/>
      <c r="Y88" s="426"/>
      <c r="Z88" s="30"/>
      <c r="AA88" s="648"/>
      <c r="AB88" s="649"/>
      <c r="AC88" s="649"/>
      <c r="AD88" s="649"/>
      <c r="AE88" s="650"/>
      <c r="AF88" s="650"/>
      <c r="AG88" s="650"/>
      <c r="AH88" s="650"/>
      <c r="AI88" s="651"/>
      <c r="AJ88" s="386">
        <f>IF(AA88="",1,0)</f>
        <v>1</v>
      </c>
      <c r="AK88" s="182"/>
      <c r="AL88" s="182"/>
      <c r="AM88" s="182"/>
      <c r="AN88" s="182"/>
      <c r="AO88" s="184"/>
      <c r="AP88" s="184"/>
      <c r="AQ88" s="184"/>
      <c r="AR88" s="184"/>
      <c r="AS88" s="184"/>
      <c r="AT88" s="184"/>
      <c r="AU88" s="184"/>
      <c r="AV88" s="184"/>
      <c r="AW88" s="184"/>
      <c r="AX88" s="184"/>
      <c r="AY88" s="124"/>
      <c r="AZ88" s="223"/>
      <c r="BA88" s="401" t="s">
        <v>127</v>
      </c>
      <c r="BB88" s="426"/>
      <c r="BC88" s="426"/>
      <c r="BD88" s="426"/>
      <c r="BE88" s="426"/>
      <c r="BF88" s="426"/>
      <c r="BG88" s="30"/>
      <c r="BH88" s="648"/>
      <c r="BI88" s="649"/>
      <c r="BJ88" s="649"/>
      <c r="BK88" s="649"/>
      <c r="BL88" s="650"/>
      <c r="BM88" s="650"/>
      <c r="BN88" s="650"/>
      <c r="BO88" s="650"/>
      <c r="BP88" s="651"/>
      <c r="BQ88" s="386">
        <f>IF(BH88="",1,0)</f>
        <v>1</v>
      </c>
      <c r="BR88" s="312"/>
      <c r="BS88" s="182"/>
      <c r="BT88" s="182"/>
      <c r="BU88" s="182"/>
      <c r="BV88" s="182"/>
      <c r="BW88" s="184"/>
      <c r="BX88" s="184"/>
      <c r="BY88" s="184"/>
      <c r="BZ88" s="184"/>
      <c r="CA88" s="184"/>
      <c r="CB88" s="184"/>
      <c r="CC88" s="184"/>
      <c r="CD88" s="184"/>
      <c r="CE88" s="184"/>
      <c r="CF88" s="184"/>
      <c r="CL88" s="303" t="str">
        <f t="shared" si="0"/>
        <v>1901/6</v>
      </c>
      <c r="CM88" s="339">
        <f t="shared" si="1"/>
        <v>0</v>
      </c>
      <c r="CN88" s="287">
        <f t="shared" si="2"/>
        <v>0</v>
      </c>
      <c r="CO88" s="111" t="str">
        <f t="shared" si="3"/>
        <v>1901/6</v>
      </c>
      <c r="CP88" s="111">
        <v>18</v>
      </c>
    </row>
    <row r="89" spans="1:151" ht="13.5" customHeight="1" thickBot="1" x14ac:dyDescent="0.45">
      <c r="S89" s="148"/>
      <c r="T89" s="107"/>
      <c r="U89" s="426"/>
      <c r="V89" s="426"/>
      <c r="W89" s="426"/>
      <c r="X89" s="426"/>
      <c r="Y89" s="426"/>
      <c r="AA89" s="652"/>
      <c r="AB89" s="653"/>
      <c r="AC89" s="653"/>
      <c r="AD89" s="653"/>
      <c r="AE89" s="653"/>
      <c r="AF89" s="653"/>
      <c r="AG89" s="653"/>
      <c r="AH89" s="653"/>
      <c r="AI89" s="654"/>
      <c r="AJ89" s="386"/>
      <c r="AK89" s="428" t="s">
        <v>128</v>
      </c>
      <c r="AL89" s="655"/>
      <c r="AM89" s="655"/>
      <c r="AN89" s="655"/>
      <c r="AO89" s="659" t="str">
        <f>VLOOKUP(AK94,CU91:DL96,6,FALSE)</f>
        <v>エラー：未入力項目があります。必要項目を全て入力してください。</v>
      </c>
      <c r="AP89" s="660"/>
      <c r="AQ89" s="660"/>
      <c r="AR89" s="660"/>
      <c r="AS89" s="660"/>
      <c r="AT89" s="660"/>
      <c r="AU89" s="660"/>
      <c r="AV89" s="660"/>
      <c r="AW89" s="660"/>
      <c r="AX89" s="661"/>
      <c r="AY89" s="124"/>
      <c r="AZ89" s="223"/>
      <c r="BA89" s="426"/>
      <c r="BB89" s="426"/>
      <c r="BC89" s="426"/>
      <c r="BD89" s="426"/>
      <c r="BE89" s="426"/>
      <c r="BF89" s="426"/>
      <c r="BG89" s="107"/>
      <c r="BH89" s="652"/>
      <c r="BI89" s="653"/>
      <c r="BJ89" s="653"/>
      <c r="BK89" s="653"/>
      <c r="BL89" s="653"/>
      <c r="BM89" s="653"/>
      <c r="BN89" s="653"/>
      <c r="BO89" s="653"/>
      <c r="BP89" s="654"/>
      <c r="BQ89" s="386"/>
      <c r="BR89" s="151"/>
      <c r="BS89" s="306"/>
      <c r="BT89" s="428" t="s">
        <v>128</v>
      </c>
      <c r="BU89" s="655"/>
      <c r="BV89" s="674"/>
      <c r="BW89" s="659" t="str">
        <f>VLOOKUP(BR94,DO91:EU96,6,FALSE)</f>
        <v>エラー：未入力項目があります。必要項目を全て入力してください。</v>
      </c>
      <c r="BX89" s="660"/>
      <c r="BY89" s="660"/>
      <c r="BZ89" s="660"/>
      <c r="CA89" s="660"/>
      <c r="CB89" s="660"/>
      <c r="CC89" s="660"/>
      <c r="CD89" s="660"/>
      <c r="CE89" s="661"/>
      <c r="CF89" s="182"/>
      <c r="CL89" s="303" t="str">
        <f t="shared" si="0"/>
        <v>1901/7</v>
      </c>
      <c r="CM89" s="339">
        <f t="shared" si="1"/>
        <v>0</v>
      </c>
      <c r="CN89" s="287">
        <f t="shared" si="2"/>
        <v>0</v>
      </c>
      <c r="CO89" s="111" t="str">
        <f t="shared" si="3"/>
        <v>1901/7</v>
      </c>
      <c r="CP89" s="111">
        <v>19</v>
      </c>
    </row>
    <row r="90" spans="1:151" ht="13.5" customHeight="1" x14ac:dyDescent="0.4">
      <c r="S90" s="148"/>
      <c r="T90" s="107"/>
      <c r="U90" s="401" t="s">
        <v>181</v>
      </c>
      <c r="V90" s="426"/>
      <c r="W90" s="426"/>
      <c r="X90" s="426"/>
      <c r="Y90" s="426"/>
      <c r="AA90" s="648"/>
      <c r="AB90" s="649"/>
      <c r="AC90" s="649"/>
      <c r="AD90" s="649"/>
      <c r="AE90" s="649"/>
      <c r="AF90" s="649"/>
      <c r="AG90" s="649"/>
      <c r="AH90" s="649"/>
      <c r="AI90" s="668"/>
      <c r="AJ90" s="386">
        <f>IF(AA90="",1,0)</f>
        <v>1</v>
      </c>
      <c r="AK90" s="430"/>
      <c r="AL90" s="656"/>
      <c r="AM90" s="656"/>
      <c r="AN90" s="656"/>
      <c r="AO90" s="662"/>
      <c r="AP90" s="663"/>
      <c r="AQ90" s="663"/>
      <c r="AR90" s="663"/>
      <c r="AS90" s="663"/>
      <c r="AT90" s="663"/>
      <c r="AU90" s="663"/>
      <c r="AV90" s="663"/>
      <c r="AW90" s="663"/>
      <c r="AX90" s="664"/>
      <c r="AY90" s="124"/>
      <c r="AZ90" s="223"/>
      <c r="BA90" s="401" t="s">
        <v>181</v>
      </c>
      <c r="BB90" s="426"/>
      <c r="BC90" s="426"/>
      <c r="BD90" s="426"/>
      <c r="BE90" s="426"/>
      <c r="BF90" s="426"/>
      <c r="BG90" s="107"/>
      <c r="BH90" s="648"/>
      <c r="BI90" s="649"/>
      <c r="BJ90" s="649"/>
      <c r="BK90" s="649"/>
      <c r="BL90" s="649"/>
      <c r="BM90" s="649"/>
      <c r="BN90" s="649"/>
      <c r="BO90" s="649"/>
      <c r="BP90" s="668"/>
      <c r="BQ90" s="386">
        <f>IF(BH90="",1,0)</f>
        <v>1</v>
      </c>
      <c r="BR90" s="151"/>
      <c r="BS90" s="306"/>
      <c r="BT90" s="430"/>
      <c r="BU90" s="656"/>
      <c r="BV90" s="675"/>
      <c r="BW90" s="662"/>
      <c r="BX90" s="663"/>
      <c r="BY90" s="663"/>
      <c r="BZ90" s="663"/>
      <c r="CA90" s="663"/>
      <c r="CB90" s="663"/>
      <c r="CC90" s="663"/>
      <c r="CD90" s="663"/>
      <c r="CE90" s="664"/>
      <c r="CF90" s="182"/>
      <c r="CL90" s="303" t="str">
        <f t="shared" si="0"/>
        <v>1901/8</v>
      </c>
      <c r="CM90" s="339">
        <f t="shared" si="1"/>
        <v>0</v>
      </c>
      <c r="CN90" s="287">
        <f t="shared" si="2"/>
        <v>0</v>
      </c>
      <c r="CO90" s="111" t="str">
        <f t="shared" si="3"/>
        <v>1901/8</v>
      </c>
      <c r="CP90" s="111">
        <v>20</v>
      </c>
    </row>
    <row r="91" spans="1:151" ht="13.5" customHeight="1" thickBot="1" x14ac:dyDescent="0.45">
      <c r="S91" s="148"/>
      <c r="T91" s="107"/>
      <c r="U91" s="426"/>
      <c r="V91" s="426"/>
      <c r="W91" s="426"/>
      <c r="X91" s="426"/>
      <c r="Y91" s="426"/>
      <c r="AA91" s="669"/>
      <c r="AB91" s="670"/>
      <c r="AC91" s="670"/>
      <c r="AD91" s="670"/>
      <c r="AE91" s="670"/>
      <c r="AF91" s="670"/>
      <c r="AG91" s="670"/>
      <c r="AH91" s="670"/>
      <c r="AI91" s="671"/>
      <c r="AJ91" s="386"/>
      <c r="AK91" s="430"/>
      <c r="AL91" s="656"/>
      <c r="AM91" s="656"/>
      <c r="AN91" s="656"/>
      <c r="AO91" s="662"/>
      <c r="AP91" s="663"/>
      <c r="AQ91" s="663"/>
      <c r="AR91" s="663"/>
      <c r="AS91" s="663"/>
      <c r="AT91" s="663"/>
      <c r="AU91" s="663"/>
      <c r="AV91" s="663"/>
      <c r="AW91" s="663"/>
      <c r="AX91" s="664"/>
      <c r="AY91" s="124"/>
      <c r="AZ91" s="223"/>
      <c r="BA91" s="426"/>
      <c r="BB91" s="426"/>
      <c r="BC91" s="426"/>
      <c r="BD91" s="426"/>
      <c r="BE91" s="426"/>
      <c r="BF91" s="426"/>
      <c r="BG91" s="107"/>
      <c r="BH91" s="669"/>
      <c r="BI91" s="670"/>
      <c r="BJ91" s="670"/>
      <c r="BK91" s="670"/>
      <c r="BL91" s="670"/>
      <c r="BM91" s="670"/>
      <c r="BN91" s="670"/>
      <c r="BO91" s="670"/>
      <c r="BP91" s="671"/>
      <c r="BQ91" s="386"/>
      <c r="BR91" s="151"/>
      <c r="BS91" s="306"/>
      <c r="BT91" s="430"/>
      <c r="BU91" s="656"/>
      <c r="BV91" s="675"/>
      <c r="BW91" s="662"/>
      <c r="BX91" s="663"/>
      <c r="BY91" s="663"/>
      <c r="BZ91" s="663"/>
      <c r="CA91" s="663"/>
      <c r="CB91" s="663"/>
      <c r="CC91" s="663"/>
      <c r="CD91" s="663"/>
      <c r="CE91" s="664"/>
      <c r="CF91" s="182"/>
      <c r="CL91" s="303" t="str">
        <f t="shared" si="0"/>
        <v>1901/9</v>
      </c>
      <c r="CM91" s="339">
        <f t="shared" si="1"/>
        <v>0</v>
      </c>
      <c r="CN91" s="287">
        <f t="shared" si="2"/>
        <v>0</v>
      </c>
      <c r="CO91" s="111" t="str">
        <f t="shared" si="3"/>
        <v>1901/9</v>
      </c>
      <c r="CP91" s="111">
        <v>21</v>
      </c>
      <c r="CU91" s="530">
        <v>0</v>
      </c>
      <c r="CV91" s="531"/>
      <c r="CW91" s="531"/>
      <c r="CX91" s="531"/>
      <c r="CY91" s="531"/>
      <c r="CZ91" s="528" t="s">
        <v>148</v>
      </c>
      <c r="DA91" s="529"/>
      <c r="DB91" s="529"/>
      <c r="DC91" s="529"/>
      <c r="DD91" s="529"/>
      <c r="DE91" s="529"/>
      <c r="DF91" s="529"/>
      <c r="DG91" s="529"/>
      <c r="DH91" s="529"/>
      <c r="DI91" s="529"/>
      <c r="DJ91" s="529"/>
      <c r="DK91" s="529"/>
      <c r="DL91" s="529"/>
      <c r="DO91" s="530">
        <v>0</v>
      </c>
      <c r="DP91" s="531"/>
      <c r="DQ91" s="531"/>
      <c r="DR91" s="531"/>
      <c r="DS91" s="531"/>
      <c r="DT91" s="528" t="s">
        <v>148</v>
      </c>
      <c r="DU91" s="529"/>
      <c r="DV91" s="529"/>
      <c r="DW91" s="529"/>
      <c r="DX91" s="529"/>
      <c r="DY91" s="529"/>
      <c r="DZ91" s="529"/>
      <c r="EA91" s="529"/>
      <c r="EB91" s="529"/>
      <c r="EC91" s="529"/>
      <c r="ED91" s="529"/>
      <c r="EE91" s="529"/>
      <c r="EF91" s="529"/>
      <c r="EG91" s="529"/>
      <c r="EH91" s="529"/>
      <c r="EI91" s="529"/>
      <c r="EJ91" s="529"/>
      <c r="EK91" s="529"/>
      <c r="EL91" s="529"/>
      <c r="EM91" s="529"/>
      <c r="EN91" s="529"/>
      <c r="EO91" s="529"/>
      <c r="EP91" s="529"/>
      <c r="EQ91" s="529"/>
      <c r="ER91" s="529"/>
      <c r="ES91" s="529"/>
      <c r="ET91" s="529"/>
      <c r="EU91" s="529"/>
    </row>
    <row r="92" spans="1:151" ht="13.5" customHeight="1" x14ac:dyDescent="0.4">
      <c r="S92" s="148"/>
      <c r="T92" s="154"/>
      <c r="U92" s="401" t="s">
        <v>129</v>
      </c>
      <c r="V92" s="426"/>
      <c r="W92" s="426"/>
      <c r="X92" s="426"/>
      <c r="Y92" s="426"/>
      <c r="AA92" s="619"/>
      <c r="AB92" s="620"/>
      <c r="AC92" s="620"/>
      <c r="AD92" s="620"/>
      <c r="AE92" s="620"/>
      <c r="AF92" s="620"/>
      <c r="AG92" s="620"/>
      <c r="AH92" s="620"/>
      <c r="AI92" s="621"/>
      <c r="AJ92" s="386"/>
      <c r="AK92" s="430"/>
      <c r="AL92" s="656"/>
      <c r="AM92" s="656"/>
      <c r="AN92" s="656"/>
      <c r="AO92" s="662"/>
      <c r="AP92" s="663"/>
      <c r="AQ92" s="663"/>
      <c r="AR92" s="663"/>
      <c r="AS92" s="663"/>
      <c r="AT92" s="663"/>
      <c r="AU92" s="663"/>
      <c r="AV92" s="663"/>
      <c r="AW92" s="663"/>
      <c r="AX92" s="664"/>
      <c r="AY92" s="124"/>
      <c r="AZ92" s="223"/>
      <c r="BA92" s="401" t="s">
        <v>129</v>
      </c>
      <c r="BB92" s="426"/>
      <c r="BC92" s="426"/>
      <c r="BD92" s="426"/>
      <c r="BE92" s="426"/>
      <c r="BF92" s="426"/>
      <c r="BG92" s="107"/>
      <c r="BH92" s="619"/>
      <c r="BI92" s="620"/>
      <c r="BJ92" s="620"/>
      <c r="BK92" s="620"/>
      <c r="BL92" s="620"/>
      <c r="BM92" s="620"/>
      <c r="BN92" s="620"/>
      <c r="BO92" s="620"/>
      <c r="BP92" s="621"/>
      <c r="BQ92" s="386"/>
      <c r="BR92" s="151"/>
      <c r="BS92" s="306"/>
      <c r="BT92" s="430"/>
      <c r="BU92" s="656"/>
      <c r="BV92" s="675"/>
      <c r="BW92" s="662"/>
      <c r="BX92" s="663"/>
      <c r="BY92" s="663"/>
      <c r="BZ92" s="663"/>
      <c r="CA92" s="663"/>
      <c r="CB92" s="663"/>
      <c r="CC92" s="663"/>
      <c r="CD92" s="663"/>
      <c r="CE92" s="664"/>
      <c r="CF92" s="182"/>
      <c r="CL92" s="303" t="str">
        <f t="shared" si="0"/>
        <v>1901/10</v>
      </c>
      <c r="CM92" s="339">
        <f t="shared" si="1"/>
        <v>0</v>
      </c>
      <c r="CN92" s="287">
        <f t="shared" si="2"/>
        <v>0</v>
      </c>
      <c r="CO92" s="111" t="str">
        <f t="shared" si="3"/>
        <v>1901/10</v>
      </c>
      <c r="CP92" s="111">
        <v>22</v>
      </c>
      <c r="CU92" s="531"/>
      <c r="CV92" s="531"/>
      <c r="CW92" s="531"/>
      <c r="CX92" s="531"/>
      <c r="CY92" s="531"/>
      <c r="CZ92" s="529"/>
      <c r="DA92" s="529"/>
      <c r="DB92" s="529"/>
      <c r="DC92" s="529"/>
      <c r="DD92" s="529"/>
      <c r="DE92" s="529"/>
      <c r="DF92" s="529"/>
      <c r="DG92" s="529"/>
      <c r="DH92" s="529"/>
      <c r="DI92" s="529"/>
      <c r="DJ92" s="529"/>
      <c r="DK92" s="529"/>
      <c r="DL92" s="529"/>
      <c r="DO92" s="531"/>
      <c r="DP92" s="531"/>
      <c r="DQ92" s="531"/>
      <c r="DR92" s="531"/>
      <c r="DS92" s="531"/>
      <c r="DT92" s="529"/>
      <c r="DU92" s="529"/>
      <c r="DV92" s="529"/>
      <c r="DW92" s="529"/>
      <c r="DX92" s="529"/>
      <c r="DY92" s="529"/>
      <c r="DZ92" s="529"/>
      <c r="EA92" s="529"/>
      <c r="EB92" s="529"/>
      <c r="EC92" s="529"/>
      <c r="ED92" s="529"/>
      <c r="EE92" s="529"/>
      <c r="EF92" s="529"/>
      <c r="EG92" s="529"/>
      <c r="EH92" s="529"/>
      <c r="EI92" s="529"/>
      <c r="EJ92" s="529"/>
      <c r="EK92" s="529"/>
      <c r="EL92" s="529"/>
      <c r="EM92" s="529"/>
      <c r="EN92" s="529"/>
      <c r="EO92" s="529"/>
      <c r="EP92" s="529"/>
      <c r="EQ92" s="529"/>
      <c r="ER92" s="529"/>
      <c r="ES92" s="529"/>
      <c r="ET92" s="529"/>
      <c r="EU92" s="529"/>
    </row>
    <row r="93" spans="1:151" ht="13.5" customHeight="1" thickBot="1" x14ac:dyDescent="0.45">
      <c r="S93" s="148"/>
      <c r="U93" s="426"/>
      <c r="V93" s="426"/>
      <c r="W93" s="426"/>
      <c r="X93" s="426"/>
      <c r="Y93" s="426"/>
      <c r="AA93" s="622"/>
      <c r="AB93" s="623"/>
      <c r="AC93" s="623"/>
      <c r="AD93" s="623"/>
      <c r="AE93" s="623"/>
      <c r="AF93" s="623"/>
      <c r="AG93" s="623"/>
      <c r="AH93" s="623"/>
      <c r="AI93" s="624"/>
      <c r="AJ93" s="386"/>
      <c r="AK93" s="657"/>
      <c r="AL93" s="658"/>
      <c r="AM93" s="658"/>
      <c r="AN93" s="658"/>
      <c r="AO93" s="665"/>
      <c r="AP93" s="666"/>
      <c r="AQ93" s="666"/>
      <c r="AR93" s="666"/>
      <c r="AS93" s="666"/>
      <c r="AT93" s="666"/>
      <c r="AU93" s="666"/>
      <c r="AV93" s="666"/>
      <c r="AW93" s="666"/>
      <c r="AX93" s="667"/>
      <c r="AY93" s="124"/>
      <c r="AZ93" s="223"/>
      <c r="BA93" s="426"/>
      <c r="BB93" s="426"/>
      <c r="BC93" s="426"/>
      <c r="BD93" s="426"/>
      <c r="BE93" s="426"/>
      <c r="BF93" s="426"/>
      <c r="BG93" s="107"/>
      <c r="BH93" s="622"/>
      <c r="BI93" s="623"/>
      <c r="BJ93" s="623"/>
      <c r="BK93" s="623"/>
      <c r="BL93" s="623"/>
      <c r="BM93" s="623"/>
      <c r="BN93" s="623"/>
      <c r="BO93" s="623"/>
      <c r="BP93" s="624"/>
      <c r="BQ93" s="386"/>
      <c r="BR93" s="151"/>
      <c r="BS93" s="306"/>
      <c r="BT93" s="657"/>
      <c r="BU93" s="658"/>
      <c r="BV93" s="676"/>
      <c r="BW93" s="665"/>
      <c r="BX93" s="666"/>
      <c r="BY93" s="666"/>
      <c r="BZ93" s="666"/>
      <c r="CA93" s="666"/>
      <c r="CB93" s="666"/>
      <c r="CC93" s="666"/>
      <c r="CD93" s="666"/>
      <c r="CE93" s="667"/>
      <c r="CF93" s="182"/>
      <c r="CL93" s="303" t="str">
        <f t="shared" si="0"/>
        <v>1901/11</v>
      </c>
      <c r="CM93" s="339">
        <f t="shared" si="1"/>
        <v>0</v>
      </c>
      <c r="CN93" s="287">
        <f t="shared" si="2"/>
        <v>0</v>
      </c>
      <c r="CO93" s="111" t="str">
        <f t="shared" si="3"/>
        <v>1901/11</v>
      </c>
      <c r="CP93" s="111">
        <v>23</v>
      </c>
      <c r="CU93" s="531"/>
      <c r="CV93" s="531"/>
      <c r="CW93" s="531"/>
      <c r="CX93" s="531"/>
      <c r="CY93" s="531"/>
      <c r="CZ93" s="529"/>
      <c r="DA93" s="529"/>
      <c r="DB93" s="529"/>
      <c r="DC93" s="529"/>
      <c r="DD93" s="529"/>
      <c r="DE93" s="529"/>
      <c r="DF93" s="529"/>
      <c r="DG93" s="529"/>
      <c r="DH93" s="529"/>
      <c r="DI93" s="529"/>
      <c r="DJ93" s="529"/>
      <c r="DK93" s="529"/>
      <c r="DL93" s="529"/>
      <c r="DO93" s="531"/>
      <c r="DP93" s="531"/>
      <c r="DQ93" s="531"/>
      <c r="DR93" s="531"/>
      <c r="DS93" s="531"/>
      <c r="DT93" s="529"/>
      <c r="DU93" s="529"/>
      <c r="DV93" s="529"/>
      <c r="DW93" s="529"/>
      <c r="DX93" s="529"/>
      <c r="DY93" s="529"/>
      <c r="DZ93" s="529"/>
      <c r="EA93" s="529"/>
      <c r="EB93" s="529"/>
      <c r="EC93" s="529"/>
      <c r="ED93" s="529"/>
      <c r="EE93" s="529"/>
      <c r="EF93" s="529"/>
      <c r="EG93" s="529"/>
      <c r="EH93" s="529"/>
      <c r="EI93" s="529"/>
      <c r="EJ93" s="529"/>
      <c r="EK93" s="529"/>
      <c r="EL93" s="529"/>
      <c r="EM93" s="529"/>
      <c r="EN93" s="529"/>
      <c r="EO93" s="529"/>
      <c r="EP93" s="529"/>
      <c r="EQ93" s="529"/>
      <c r="ER93" s="529"/>
      <c r="ES93" s="529"/>
      <c r="ET93" s="529"/>
      <c r="EU93" s="529"/>
    </row>
    <row r="94" spans="1:151" ht="13.5" customHeight="1" x14ac:dyDescent="0.4">
      <c r="S94" s="148"/>
      <c r="U94" s="235"/>
      <c r="V94" s="235"/>
      <c r="W94" s="235"/>
      <c r="X94" s="235"/>
      <c r="Y94" s="235"/>
      <c r="AJ94" s="151"/>
      <c r="AK94" s="185">
        <f>AJ80+AJ82+AJ84+AJ86+AJ88+AJ90+AJ92</f>
        <v>6</v>
      </c>
      <c r="AY94" s="124"/>
      <c r="AZ94" s="223"/>
      <c r="BA94" s="235"/>
      <c r="BB94" s="235"/>
      <c r="BC94" s="235"/>
      <c r="BD94" s="235"/>
      <c r="BE94" s="287"/>
      <c r="BF94" s="235"/>
      <c r="BG94" s="107"/>
      <c r="BH94" s="107"/>
      <c r="BI94" s="107"/>
      <c r="BJ94" s="107"/>
      <c r="BQ94" s="151"/>
      <c r="BR94" s="185">
        <f>BQ80+BQ82+BQ84+BQ86+BQ88+BQ90+BQ92</f>
        <v>6</v>
      </c>
      <c r="CL94" s="303" t="str">
        <f t="shared" si="0"/>
        <v>1902/12</v>
      </c>
      <c r="CM94" s="339">
        <f t="shared" si="1"/>
        <v>0</v>
      </c>
      <c r="CN94" s="287">
        <f t="shared" si="2"/>
        <v>0</v>
      </c>
      <c r="CO94" s="111" t="str">
        <f t="shared" si="3"/>
        <v>1902/12</v>
      </c>
      <c r="CP94" s="111">
        <v>24</v>
      </c>
      <c r="CU94" s="530">
        <f>AK94</f>
        <v>6</v>
      </c>
      <c r="CV94" s="531"/>
      <c r="CW94" s="531"/>
      <c r="CX94" s="531"/>
      <c r="CY94" s="531"/>
      <c r="CZ94" s="528" t="s">
        <v>100</v>
      </c>
      <c r="DA94" s="529"/>
      <c r="DB94" s="529"/>
      <c r="DC94" s="529"/>
      <c r="DD94" s="529"/>
      <c r="DE94" s="529"/>
      <c r="DF94" s="529"/>
      <c r="DG94" s="529"/>
      <c r="DH94" s="529"/>
      <c r="DI94" s="529"/>
      <c r="DJ94" s="529"/>
      <c r="DK94" s="529"/>
      <c r="DL94" s="529"/>
      <c r="DO94" s="530">
        <f>BR94</f>
        <v>6</v>
      </c>
      <c r="DP94" s="531"/>
      <c r="DQ94" s="531"/>
      <c r="DR94" s="531"/>
      <c r="DS94" s="531"/>
      <c r="DT94" s="528" t="s">
        <v>100</v>
      </c>
      <c r="DU94" s="529"/>
      <c r="DV94" s="529"/>
      <c r="DW94" s="529"/>
      <c r="DX94" s="529"/>
      <c r="DY94" s="529"/>
      <c r="DZ94" s="529"/>
      <c r="EA94" s="529"/>
      <c r="EB94" s="529"/>
      <c r="EC94" s="529"/>
      <c r="ED94" s="529"/>
      <c r="EE94" s="529"/>
      <c r="EF94" s="529"/>
      <c r="EG94" s="529"/>
      <c r="EH94" s="529"/>
      <c r="EI94" s="529"/>
      <c r="EJ94" s="529"/>
      <c r="EK94" s="529"/>
      <c r="EL94" s="529"/>
      <c r="EM94" s="529"/>
      <c r="EN94" s="529"/>
      <c r="EO94" s="529"/>
      <c r="EP94" s="529"/>
      <c r="EQ94" s="529"/>
      <c r="ER94" s="529"/>
      <c r="ES94" s="529"/>
      <c r="ET94" s="529"/>
      <c r="EU94" s="529"/>
    </row>
    <row r="95" spans="1:151" ht="13.5" customHeight="1" x14ac:dyDescent="0.4">
      <c r="S95" s="148"/>
      <c r="U95" s="512" t="s">
        <v>243</v>
      </c>
      <c r="V95" s="512"/>
      <c r="W95" s="512"/>
      <c r="X95" s="512"/>
      <c r="Y95" s="512"/>
      <c r="Z95" s="512"/>
      <c r="AA95" s="512"/>
      <c r="AB95" s="512"/>
      <c r="AC95" s="512"/>
      <c r="AD95" s="512"/>
      <c r="AE95" s="512"/>
      <c r="AF95" s="512"/>
      <c r="AG95" s="512"/>
      <c r="AH95" s="512"/>
      <c r="AI95" s="512"/>
      <c r="AJ95" s="512"/>
      <c r="AK95" s="512"/>
      <c r="AL95" s="512"/>
      <c r="AM95" s="512"/>
      <c r="AN95" s="512"/>
      <c r="AO95" s="512"/>
      <c r="AP95" s="512"/>
      <c r="AQ95" s="512"/>
      <c r="AR95" s="512"/>
      <c r="AS95" s="512"/>
      <c r="AT95" s="512"/>
      <c r="AU95" s="512"/>
      <c r="AV95" s="512"/>
      <c r="AW95" s="512"/>
      <c r="AX95" s="512"/>
      <c r="AY95" s="124"/>
      <c r="AZ95" s="223"/>
      <c r="BA95" s="512" t="s">
        <v>243</v>
      </c>
      <c r="BB95" s="512"/>
      <c r="BC95" s="512"/>
      <c r="BD95" s="512"/>
      <c r="BE95" s="512"/>
      <c r="BF95" s="512"/>
      <c r="BG95" s="512"/>
      <c r="BH95" s="512"/>
      <c r="BI95" s="512"/>
      <c r="BJ95" s="512"/>
      <c r="BK95" s="512"/>
      <c r="BL95" s="512"/>
      <c r="BM95" s="512"/>
      <c r="BN95" s="512"/>
      <c r="BO95" s="512"/>
      <c r="BP95" s="512"/>
      <c r="BQ95" s="512"/>
      <c r="BR95" s="512"/>
      <c r="BS95" s="512"/>
      <c r="BT95" s="512"/>
      <c r="BU95" s="512"/>
      <c r="BV95" s="512"/>
      <c r="BW95" s="512"/>
      <c r="BX95" s="512"/>
      <c r="BY95" s="512"/>
      <c r="BZ95" s="512"/>
      <c r="CA95" s="512"/>
      <c r="CB95" s="512"/>
      <c r="CC95" s="512"/>
      <c r="CD95" s="512"/>
      <c r="CE95" s="512"/>
      <c r="CF95" s="512"/>
      <c r="CL95" s="301"/>
      <c r="CU95" s="531"/>
      <c r="CV95" s="531"/>
      <c r="CW95" s="531"/>
      <c r="CX95" s="531"/>
      <c r="CY95" s="531"/>
      <c r="CZ95" s="529"/>
      <c r="DA95" s="529"/>
      <c r="DB95" s="529"/>
      <c r="DC95" s="529"/>
      <c r="DD95" s="529"/>
      <c r="DE95" s="529"/>
      <c r="DF95" s="529"/>
      <c r="DG95" s="529"/>
      <c r="DH95" s="529"/>
      <c r="DI95" s="529"/>
      <c r="DJ95" s="529"/>
      <c r="DK95" s="529"/>
      <c r="DL95" s="529"/>
      <c r="DO95" s="531"/>
      <c r="DP95" s="531"/>
      <c r="DQ95" s="531"/>
      <c r="DR95" s="531"/>
      <c r="DS95" s="531"/>
      <c r="DT95" s="529"/>
      <c r="DU95" s="529"/>
      <c r="DV95" s="529"/>
      <c r="DW95" s="529"/>
      <c r="DX95" s="529"/>
      <c r="DY95" s="529"/>
      <c r="DZ95" s="529"/>
      <c r="EA95" s="529"/>
      <c r="EB95" s="529"/>
      <c r="EC95" s="529"/>
      <c r="ED95" s="529"/>
      <c r="EE95" s="529"/>
      <c r="EF95" s="529"/>
      <c r="EG95" s="529"/>
      <c r="EH95" s="529"/>
      <c r="EI95" s="529"/>
      <c r="EJ95" s="529"/>
      <c r="EK95" s="529"/>
      <c r="EL95" s="529"/>
      <c r="EM95" s="529"/>
      <c r="EN95" s="529"/>
      <c r="EO95" s="529"/>
      <c r="EP95" s="529"/>
      <c r="EQ95" s="529"/>
      <c r="ER95" s="529"/>
      <c r="ES95" s="529"/>
      <c r="ET95" s="529"/>
      <c r="EU95" s="529"/>
    </row>
    <row r="96" spans="1:151" ht="13.5" customHeight="1" x14ac:dyDescent="0.4">
      <c r="S96" s="148"/>
      <c r="U96" s="512"/>
      <c r="V96" s="512"/>
      <c r="W96" s="512"/>
      <c r="X96" s="512"/>
      <c r="Y96" s="512"/>
      <c r="Z96" s="512"/>
      <c r="AA96" s="512"/>
      <c r="AB96" s="512"/>
      <c r="AC96" s="512"/>
      <c r="AD96" s="512"/>
      <c r="AE96" s="512"/>
      <c r="AF96" s="512"/>
      <c r="AG96" s="512"/>
      <c r="AH96" s="512"/>
      <c r="AI96" s="512"/>
      <c r="AJ96" s="512"/>
      <c r="AK96" s="512"/>
      <c r="AL96" s="512"/>
      <c r="AM96" s="512"/>
      <c r="AN96" s="512"/>
      <c r="AO96" s="512"/>
      <c r="AP96" s="512"/>
      <c r="AQ96" s="512"/>
      <c r="AR96" s="512"/>
      <c r="AS96" s="512"/>
      <c r="AT96" s="512"/>
      <c r="AU96" s="512"/>
      <c r="AV96" s="512"/>
      <c r="AW96" s="512"/>
      <c r="AX96" s="512"/>
      <c r="AY96" s="124"/>
      <c r="AZ96" s="223"/>
      <c r="BA96" s="512"/>
      <c r="BB96" s="512"/>
      <c r="BC96" s="512"/>
      <c r="BD96" s="512"/>
      <c r="BE96" s="512"/>
      <c r="BF96" s="512"/>
      <c r="BG96" s="512"/>
      <c r="BH96" s="512"/>
      <c r="BI96" s="512"/>
      <c r="BJ96" s="512"/>
      <c r="BK96" s="512"/>
      <c r="BL96" s="512"/>
      <c r="BM96" s="512"/>
      <c r="BN96" s="512"/>
      <c r="BO96" s="512"/>
      <c r="BP96" s="512"/>
      <c r="BQ96" s="512"/>
      <c r="BR96" s="512"/>
      <c r="BS96" s="512"/>
      <c r="BT96" s="512"/>
      <c r="BU96" s="512"/>
      <c r="BV96" s="512"/>
      <c r="BW96" s="512"/>
      <c r="BX96" s="512"/>
      <c r="BY96" s="512"/>
      <c r="BZ96" s="512"/>
      <c r="CA96" s="512"/>
      <c r="CB96" s="512"/>
      <c r="CC96" s="512"/>
      <c r="CD96" s="512"/>
      <c r="CE96" s="512"/>
      <c r="CF96" s="512"/>
      <c r="CL96" s="301"/>
      <c r="CU96" s="531"/>
      <c r="CV96" s="531"/>
      <c r="CW96" s="531"/>
      <c r="CX96" s="531"/>
      <c r="CY96" s="531"/>
      <c r="CZ96" s="529"/>
      <c r="DA96" s="529"/>
      <c r="DB96" s="529"/>
      <c r="DC96" s="529"/>
      <c r="DD96" s="529"/>
      <c r="DE96" s="529"/>
      <c r="DF96" s="529"/>
      <c r="DG96" s="529"/>
      <c r="DH96" s="529"/>
      <c r="DI96" s="529"/>
      <c r="DJ96" s="529"/>
      <c r="DK96" s="529"/>
      <c r="DL96" s="529"/>
      <c r="DO96" s="531"/>
      <c r="DP96" s="531"/>
      <c r="DQ96" s="531"/>
      <c r="DR96" s="531"/>
      <c r="DS96" s="531"/>
      <c r="DT96" s="529"/>
      <c r="DU96" s="529"/>
      <c r="DV96" s="529"/>
      <c r="DW96" s="529"/>
      <c r="DX96" s="529"/>
      <c r="DY96" s="529"/>
      <c r="DZ96" s="529"/>
      <c r="EA96" s="529"/>
      <c r="EB96" s="529"/>
      <c r="EC96" s="529"/>
      <c r="ED96" s="529"/>
      <c r="EE96" s="529"/>
      <c r="EF96" s="529"/>
      <c r="EG96" s="529"/>
      <c r="EH96" s="529"/>
      <c r="EI96" s="529"/>
      <c r="EJ96" s="529"/>
      <c r="EK96" s="529"/>
      <c r="EL96" s="529"/>
      <c r="EM96" s="529"/>
      <c r="EN96" s="529"/>
      <c r="EO96" s="529"/>
      <c r="EP96" s="529"/>
      <c r="EQ96" s="529"/>
      <c r="ER96" s="529"/>
      <c r="ES96" s="529"/>
      <c r="ET96" s="529"/>
      <c r="EU96" s="529"/>
    </row>
    <row r="97" spans="19:90" ht="13.5" customHeight="1" x14ac:dyDescent="0.4">
      <c r="S97" s="148"/>
      <c r="U97" s="512"/>
      <c r="V97" s="512"/>
      <c r="W97" s="512"/>
      <c r="X97" s="512"/>
      <c r="Y97" s="512"/>
      <c r="Z97" s="512"/>
      <c r="AA97" s="512"/>
      <c r="AB97" s="512"/>
      <c r="AC97" s="512"/>
      <c r="AD97" s="512"/>
      <c r="AE97" s="512"/>
      <c r="AF97" s="512"/>
      <c r="AG97" s="512"/>
      <c r="AH97" s="512"/>
      <c r="AI97" s="512"/>
      <c r="AJ97" s="512"/>
      <c r="AK97" s="512"/>
      <c r="AL97" s="512"/>
      <c r="AM97" s="512"/>
      <c r="AN97" s="512"/>
      <c r="AO97" s="512"/>
      <c r="AP97" s="512"/>
      <c r="AQ97" s="512"/>
      <c r="AR97" s="512"/>
      <c r="AS97" s="512"/>
      <c r="AT97" s="512"/>
      <c r="AU97" s="512"/>
      <c r="AV97" s="512"/>
      <c r="AW97" s="512"/>
      <c r="AX97" s="512"/>
      <c r="AY97" s="124"/>
      <c r="AZ97" s="223"/>
      <c r="BA97" s="512"/>
      <c r="BB97" s="512"/>
      <c r="BC97" s="512"/>
      <c r="BD97" s="512"/>
      <c r="BE97" s="512"/>
      <c r="BF97" s="512"/>
      <c r="BG97" s="512"/>
      <c r="BH97" s="512"/>
      <c r="BI97" s="512"/>
      <c r="BJ97" s="512"/>
      <c r="BK97" s="512"/>
      <c r="BL97" s="512"/>
      <c r="BM97" s="512"/>
      <c r="BN97" s="512"/>
      <c r="BO97" s="512"/>
      <c r="BP97" s="512"/>
      <c r="BQ97" s="512"/>
      <c r="BR97" s="512"/>
      <c r="BS97" s="512"/>
      <c r="BT97" s="512"/>
      <c r="BU97" s="512"/>
      <c r="BV97" s="512"/>
      <c r="BW97" s="512"/>
      <c r="BX97" s="512"/>
      <c r="BY97" s="512"/>
      <c r="BZ97" s="512"/>
      <c r="CA97" s="512"/>
      <c r="CB97" s="512"/>
      <c r="CC97" s="512"/>
      <c r="CD97" s="512"/>
      <c r="CE97" s="512"/>
      <c r="CF97" s="512"/>
    </row>
    <row r="98" spans="19:90" ht="13.5" customHeight="1" x14ac:dyDescent="0.4">
      <c r="S98" s="148"/>
      <c r="U98" s="512"/>
      <c r="V98" s="512"/>
      <c r="W98" s="512"/>
      <c r="X98" s="512"/>
      <c r="Y98" s="512"/>
      <c r="Z98" s="512"/>
      <c r="AA98" s="512"/>
      <c r="AB98" s="512"/>
      <c r="AC98" s="512"/>
      <c r="AD98" s="512"/>
      <c r="AE98" s="512"/>
      <c r="AF98" s="512"/>
      <c r="AG98" s="512"/>
      <c r="AH98" s="512"/>
      <c r="AI98" s="512"/>
      <c r="AJ98" s="512"/>
      <c r="AK98" s="512"/>
      <c r="AL98" s="512"/>
      <c r="AM98" s="512"/>
      <c r="AN98" s="512"/>
      <c r="AO98" s="512"/>
      <c r="AP98" s="512"/>
      <c r="AQ98" s="512"/>
      <c r="AR98" s="512"/>
      <c r="AS98" s="512"/>
      <c r="AT98" s="512"/>
      <c r="AU98" s="512"/>
      <c r="AV98" s="512"/>
      <c r="AW98" s="512"/>
      <c r="AX98" s="512"/>
      <c r="AY98" s="124"/>
      <c r="AZ98" s="223"/>
      <c r="BA98" s="512"/>
      <c r="BB98" s="512"/>
      <c r="BC98" s="512"/>
      <c r="BD98" s="512"/>
      <c r="BE98" s="512"/>
      <c r="BF98" s="512"/>
      <c r="BG98" s="512"/>
      <c r="BH98" s="512"/>
      <c r="BI98" s="512"/>
      <c r="BJ98" s="512"/>
      <c r="BK98" s="512"/>
      <c r="BL98" s="512"/>
      <c r="BM98" s="512"/>
      <c r="BN98" s="512"/>
      <c r="BO98" s="512"/>
      <c r="BP98" s="512"/>
      <c r="BQ98" s="512"/>
      <c r="BR98" s="512"/>
      <c r="BS98" s="512"/>
      <c r="BT98" s="512"/>
      <c r="BU98" s="512"/>
      <c r="BV98" s="512"/>
      <c r="BW98" s="512"/>
      <c r="BX98" s="512"/>
      <c r="BY98" s="512"/>
      <c r="BZ98" s="512"/>
      <c r="CA98" s="512"/>
      <c r="CB98" s="512"/>
      <c r="CC98" s="512"/>
      <c r="CD98" s="512"/>
      <c r="CE98" s="512"/>
      <c r="CF98" s="512"/>
    </row>
    <row r="99" spans="19:90" ht="13.5" customHeight="1" x14ac:dyDescent="0.4">
      <c r="S99" s="148"/>
      <c r="U99" s="512"/>
      <c r="V99" s="512"/>
      <c r="W99" s="512"/>
      <c r="X99" s="512"/>
      <c r="Y99" s="512"/>
      <c r="Z99" s="512"/>
      <c r="AA99" s="512"/>
      <c r="AB99" s="512"/>
      <c r="AC99" s="512"/>
      <c r="AD99" s="512"/>
      <c r="AE99" s="512"/>
      <c r="AF99" s="512"/>
      <c r="AG99" s="512"/>
      <c r="AH99" s="512"/>
      <c r="AI99" s="512"/>
      <c r="AJ99" s="512"/>
      <c r="AK99" s="512"/>
      <c r="AL99" s="512"/>
      <c r="AM99" s="512"/>
      <c r="AN99" s="512"/>
      <c r="AO99" s="512"/>
      <c r="AP99" s="512"/>
      <c r="AQ99" s="512"/>
      <c r="AR99" s="512"/>
      <c r="AS99" s="512"/>
      <c r="AT99" s="512"/>
      <c r="AU99" s="512"/>
      <c r="AV99" s="512"/>
      <c r="AW99" s="512"/>
      <c r="AX99" s="512"/>
      <c r="AY99" s="124"/>
      <c r="AZ99" s="223"/>
      <c r="BA99" s="512"/>
      <c r="BB99" s="512"/>
      <c r="BC99" s="512"/>
      <c r="BD99" s="512"/>
      <c r="BE99" s="512"/>
      <c r="BF99" s="512"/>
      <c r="BG99" s="512"/>
      <c r="BH99" s="512"/>
      <c r="BI99" s="512"/>
      <c r="BJ99" s="512"/>
      <c r="BK99" s="512"/>
      <c r="BL99" s="512"/>
      <c r="BM99" s="512"/>
      <c r="BN99" s="512"/>
      <c r="BO99" s="512"/>
      <c r="BP99" s="512"/>
      <c r="BQ99" s="512"/>
      <c r="BR99" s="512"/>
      <c r="BS99" s="512"/>
      <c r="BT99" s="512"/>
      <c r="BU99" s="512"/>
      <c r="BV99" s="512"/>
      <c r="BW99" s="512"/>
      <c r="BX99" s="512"/>
      <c r="BY99" s="512"/>
      <c r="BZ99" s="512"/>
      <c r="CA99" s="512"/>
      <c r="CB99" s="512"/>
      <c r="CC99" s="512"/>
      <c r="CD99" s="512"/>
      <c r="CE99" s="512"/>
      <c r="CF99" s="512"/>
    </row>
    <row r="100" spans="19:90" ht="13.5" customHeight="1" x14ac:dyDescent="0.4">
      <c r="S100" s="148"/>
      <c r="U100" s="512"/>
      <c r="V100" s="512"/>
      <c r="W100" s="512"/>
      <c r="X100" s="512"/>
      <c r="Y100" s="512"/>
      <c r="Z100" s="512"/>
      <c r="AA100" s="512"/>
      <c r="AB100" s="512"/>
      <c r="AC100" s="512"/>
      <c r="AD100" s="512"/>
      <c r="AE100" s="512"/>
      <c r="AF100" s="512"/>
      <c r="AG100" s="512"/>
      <c r="AH100" s="512"/>
      <c r="AI100" s="512"/>
      <c r="AJ100" s="512"/>
      <c r="AK100" s="512"/>
      <c r="AL100" s="512"/>
      <c r="AM100" s="512"/>
      <c r="AN100" s="512"/>
      <c r="AO100" s="512"/>
      <c r="AP100" s="512"/>
      <c r="AQ100" s="512"/>
      <c r="AR100" s="512"/>
      <c r="AS100" s="512"/>
      <c r="AT100" s="512"/>
      <c r="AU100" s="512"/>
      <c r="AV100" s="512"/>
      <c r="AW100" s="512"/>
      <c r="AX100" s="512"/>
      <c r="AY100" s="124"/>
      <c r="AZ100" s="223"/>
      <c r="BA100" s="512"/>
      <c r="BB100" s="512"/>
      <c r="BC100" s="512"/>
      <c r="BD100" s="512"/>
      <c r="BE100" s="512"/>
      <c r="BF100" s="512"/>
      <c r="BG100" s="512"/>
      <c r="BH100" s="512"/>
      <c r="BI100" s="512"/>
      <c r="BJ100" s="512"/>
      <c r="BK100" s="512"/>
      <c r="BL100" s="512"/>
      <c r="BM100" s="512"/>
      <c r="BN100" s="512"/>
      <c r="BO100" s="512"/>
      <c r="BP100" s="512"/>
      <c r="BQ100" s="512"/>
      <c r="BR100" s="512"/>
      <c r="BS100" s="512"/>
      <c r="BT100" s="512"/>
      <c r="BU100" s="512"/>
      <c r="BV100" s="512"/>
      <c r="BW100" s="512"/>
      <c r="BX100" s="512"/>
      <c r="BY100" s="512"/>
      <c r="BZ100" s="512"/>
      <c r="CA100" s="512"/>
      <c r="CB100" s="512"/>
      <c r="CC100" s="512"/>
      <c r="CD100" s="512"/>
      <c r="CE100" s="512"/>
      <c r="CF100" s="512"/>
    </row>
    <row r="101" spans="19:90" ht="13.5" customHeight="1" thickBot="1" x14ac:dyDescent="0.2">
      <c r="S101" s="148"/>
      <c r="U101" s="235"/>
      <c r="V101" s="235"/>
      <c r="W101" s="235"/>
      <c r="X101" s="235"/>
      <c r="Y101" s="235"/>
      <c r="AK101" s="185"/>
      <c r="AL101" s="155"/>
      <c r="AM101" s="155"/>
      <c r="AN101" s="273"/>
      <c r="AO101" s="273"/>
      <c r="AP101" s="273"/>
      <c r="AQ101" s="273"/>
      <c r="AR101" s="273"/>
      <c r="AS101" s="273"/>
      <c r="AT101" s="273"/>
      <c r="AU101" s="273"/>
      <c r="AV101" s="273"/>
      <c r="AW101" s="273"/>
      <c r="AX101" s="273"/>
      <c r="AY101" s="124"/>
      <c r="AZ101" s="223"/>
      <c r="BA101" s="235"/>
      <c r="BB101" s="235"/>
      <c r="BC101" s="235"/>
      <c r="BD101" s="235"/>
      <c r="BE101" s="287"/>
      <c r="BF101" s="235"/>
      <c r="BG101" s="107"/>
      <c r="BH101" s="107"/>
      <c r="BI101" s="107"/>
      <c r="BJ101" s="107"/>
      <c r="BR101" s="185"/>
      <c r="BS101" s="155"/>
      <c r="BT101" s="155"/>
      <c r="BU101" s="155"/>
      <c r="BV101" s="273"/>
      <c r="BW101" s="273"/>
      <c r="BX101" s="273"/>
      <c r="BY101" s="273"/>
      <c r="BZ101" s="273"/>
      <c r="CA101" s="273"/>
      <c r="CB101" s="273"/>
      <c r="CC101" s="273"/>
      <c r="CD101" s="273"/>
      <c r="CE101" s="273"/>
      <c r="CF101" s="273"/>
    </row>
    <row r="102" spans="19:90" ht="13.5" customHeight="1" x14ac:dyDescent="0.4">
      <c r="S102" s="148"/>
      <c r="U102" s="109"/>
      <c r="V102" s="642"/>
      <c r="W102" s="643"/>
      <c r="X102" s="646" t="s">
        <v>50</v>
      </c>
      <c r="Y102" s="647"/>
      <c r="Z102" s="647"/>
      <c r="AA102" s="647"/>
      <c r="AB102" s="647"/>
      <c r="AC102" s="32"/>
      <c r="AD102" s="109"/>
      <c r="AE102" s="615"/>
      <c r="AF102" s="616"/>
      <c r="AG102" s="646" t="s">
        <v>233</v>
      </c>
      <c r="AH102" s="647"/>
      <c r="AI102" s="647"/>
      <c r="AJ102" s="647"/>
      <c r="AK102" s="647"/>
      <c r="AL102" s="647"/>
      <c r="AM102" s="647"/>
      <c r="AN102" s="647"/>
      <c r="AO102" s="647"/>
      <c r="AP102" s="647"/>
      <c r="AQ102" s="647"/>
      <c r="AR102" s="647"/>
      <c r="AS102" s="647"/>
      <c r="AT102" s="647"/>
      <c r="AU102" s="647"/>
      <c r="AV102" s="647"/>
      <c r="AW102" s="647"/>
      <c r="AX102" s="647"/>
      <c r="AY102" s="793"/>
      <c r="AZ102" s="223"/>
      <c r="BA102" s="109"/>
      <c r="BB102" s="642"/>
      <c r="BC102" s="643"/>
      <c r="BD102" s="646" t="s">
        <v>50</v>
      </c>
      <c r="BE102" s="647"/>
      <c r="BF102" s="647"/>
      <c r="BG102" s="647"/>
      <c r="BH102" s="647"/>
      <c r="BI102" s="647"/>
      <c r="BJ102" s="32"/>
      <c r="BK102" s="109"/>
      <c r="BL102" s="642"/>
      <c r="BM102" s="643"/>
      <c r="BN102" s="788" t="s">
        <v>234</v>
      </c>
      <c r="BO102" s="789"/>
      <c r="BP102" s="789"/>
      <c r="BQ102" s="789"/>
      <c r="BR102" s="789"/>
      <c r="BS102" s="789"/>
      <c r="BT102" s="789"/>
      <c r="BU102" s="789"/>
      <c r="BV102" s="789"/>
      <c r="BW102" s="789"/>
      <c r="BX102" s="789"/>
      <c r="BY102" s="789"/>
      <c r="BZ102" s="789"/>
      <c r="CA102" s="789"/>
      <c r="CB102" s="789"/>
      <c r="CC102" s="789"/>
      <c r="CD102" s="789"/>
      <c r="CE102" s="789"/>
      <c r="CF102" s="789"/>
      <c r="CJ102" s="111" t="str">
        <f>IF(V102="","✔","")</f>
        <v>✔</v>
      </c>
      <c r="CK102" s="111" t="str">
        <f>IF(V106="","✔","")</f>
        <v>✔</v>
      </c>
      <c r="CL102" s="287" t="s">
        <v>102</v>
      </c>
    </row>
    <row r="103" spans="19:90" ht="13.5" customHeight="1" thickBot="1" x14ac:dyDescent="0.45">
      <c r="S103" s="148"/>
      <c r="U103" s="109"/>
      <c r="V103" s="644"/>
      <c r="W103" s="645"/>
      <c r="X103" s="646"/>
      <c r="Y103" s="647"/>
      <c r="Z103" s="647"/>
      <c r="AA103" s="647"/>
      <c r="AB103" s="647"/>
      <c r="AC103" s="32"/>
      <c r="AD103" s="109"/>
      <c r="AE103" s="617"/>
      <c r="AF103" s="618"/>
      <c r="AG103" s="646"/>
      <c r="AH103" s="647"/>
      <c r="AI103" s="647"/>
      <c r="AJ103" s="647"/>
      <c r="AK103" s="647"/>
      <c r="AL103" s="647"/>
      <c r="AM103" s="647"/>
      <c r="AN103" s="647"/>
      <c r="AO103" s="647"/>
      <c r="AP103" s="647"/>
      <c r="AQ103" s="647"/>
      <c r="AR103" s="647"/>
      <c r="AS103" s="647"/>
      <c r="AT103" s="647"/>
      <c r="AU103" s="647"/>
      <c r="AV103" s="647"/>
      <c r="AW103" s="647"/>
      <c r="AX103" s="647"/>
      <c r="AY103" s="793"/>
      <c r="AZ103" s="223"/>
      <c r="BA103" s="109"/>
      <c r="BB103" s="644"/>
      <c r="BC103" s="645"/>
      <c r="BD103" s="646"/>
      <c r="BE103" s="647"/>
      <c r="BF103" s="647"/>
      <c r="BG103" s="647"/>
      <c r="BH103" s="647"/>
      <c r="BI103" s="647"/>
      <c r="BJ103" s="32"/>
      <c r="BK103" s="109"/>
      <c r="BL103" s="644"/>
      <c r="BM103" s="645"/>
      <c r="BN103" s="788"/>
      <c r="BO103" s="789"/>
      <c r="BP103" s="789"/>
      <c r="BQ103" s="789"/>
      <c r="BR103" s="789"/>
      <c r="BS103" s="789"/>
      <c r="BT103" s="789"/>
      <c r="BU103" s="789"/>
      <c r="BV103" s="789"/>
      <c r="BW103" s="789"/>
      <c r="BX103" s="789"/>
      <c r="BY103" s="789"/>
      <c r="BZ103" s="789"/>
      <c r="CA103" s="789"/>
      <c r="CB103" s="789"/>
      <c r="CC103" s="789"/>
      <c r="CD103" s="789"/>
      <c r="CE103" s="789"/>
      <c r="CF103" s="789"/>
    </row>
    <row r="104" spans="19:90" ht="13.5" customHeight="1" x14ac:dyDescent="0.4">
      <c r="S104" s="148"/>
      <c r="U104" s="109"/>
      <c r="V104" s="187"/>
      <c r="W104" s="237"/>
      <c r="X104" s="237"/>
      <c r="Y104" s="237"/>
      <c r="Z104" s="237"/>
      <c r="AA104" s="237"/>
      <c r="AB104" s="237"/>
      <c r="AC104" s="237"/>
      <c r="AD104" s="109"/>
      <c r="AE104" s="109"/>
      <c r="AF104" s="187"/>
      <c r="AG104" s="237"/>
      <c r="AH104" s="237"/>
      <c r="AI104" s="755" t="s">
        <v>150</v>
      </c>
      <c r="AJ104" s="755"/>
      <c r="AK104" s="755"/>
      <c r="AL104" s="755"/>
      <c r="AM104" s="755"/>
      <c r="AN104" s="755"/>
      <c r="AO104" s="755"/>
      <c r="AP104" s="755"/>
      <c r="AQ104" s="755"/>
      <c r="AR104" s="755"/>
      <c r="AS104" s="755"/>
      <c r="AT104" s="755"/>
      <c r="AU104" s="755"/>
      <c r="AV104" s="755"/>
      <c r="AW104" s="755"/>
      <c r="AX104" s="755"/>
      <c r="AY104" s="124"/>
      <c r="AZ104" s="223"/>
      <c r="BA104" s="109"/>
      <c r="BB104" s="187"/>
      <c r="BC104" s="237"/>
      <c r="BD104" s="237"/>
      <c r="BE104" s="288"/>
      <c r="BF104" s="237"/>
      <c r="BG104" s="237"/>
      <c r="BH104" s="237"/>
      <c r="BI104" s="237"/>
      <c r="BJ104" s="237"/>
      <c r="BK104" s="109"/>
      <c r="BL104" s="109"/>
      <c r="BM104" s="187"/>
      <c r="BN104" s="237"/>
      <c r="BO104" s="237"/>
      <c r="BP104" s="755" t="s">
        <v>150</v>
      </c>
      <c r="BQ104" s="755"/>
      <c r="BR104" s="755"/>
      <c r="BS104" s="755"/>
      <c r="BT104" s="755"/>
      <c r="BU104" s="755"/>
      <c r="BV104" s="755"/>
      <c r="BW104" s="755"/>
      <c r="BX104" s="755"/>
      <c r="BY104" s="755"/>
      <c r="BZ104" s="755"/>
      <c r="CA104" s="755"/>
      <c r="CB104" s="755"/>
      <c r="CC104" s="110"/>
      <c r="CD104" s="110"/>
      <c r="CE104" s="186"/>
    </row>
    <row r="105" spans="19:90" ht="13.5" customHeight="1" thickBot="1" x14ac:dyDescent="0.45">
      <c r="S105" s="148"/>
      <c r="U105" s="250"/>
      <c r="V105" s="251"/>
      <c r="W105" s="251"/>
      <c r="X105" s="251"/>
      <c r="Y105" s="251"/>
      <c r="Z105" s="251"/>
      <c r="AA105" s="251"/>
      <c r="AB105" s="251"/>
      <c r="AC105" s="252"/>
      <c r="AD105" s="109"/>
      <c r="AE105" s="109"/>
      <c r="AF105" s="109"/>
      <c r="AG105" s="109"/>
      <c r="AH105" s="109"/>
      <c r="AI105" s="756"/>
      <c r="AJ105" s="756"/>
      <c r="AK105" s="756"/>
      <c r="AL105" s="756"/>
      <c r="AM105" s="756"/>
      <c r="AN105" s="756"/>
      <c r="AO105" s="756"/>
      <c r="AP105" s="756"/>
      <c r="AQ105" s="756"/>
      <c r="AR105" s="756"/>
      <c r="AS105" s="756"/>
      <c r="AT105" s="756"/>
      <c r="AU105" s="756"/>
      <c r="AV105" s="756"/>
      <c r="AW105" s="756"/>
      <c r="AX105" s="756"/>
      <c r="AY105" s="124"/>
      <c r="AZ105" s="223"/>
      <c r="BA105" s="250"/>
      <c r="BB105" s="251"/>
      <c r="BC105" s="251"/>
      <c r="BD105" s="251"/>
      <c r="BE105" s="251"/>
      <c r="BF105" s="251"/>
      <c r="BG105" s="251"/>
      <c r="BH105" s="251"/>
      <c r="BI105" s="251"/>
      <c r="BJ105" s="252"/>
      <c r="BK105" s="109"/>
      <c r="BL105" s="109"/>
      <c r="BM105" s="109"/>
      <c r="BN105" s="109"/>
      <c r="BO105" s="109"/>
      <c r="BP105" s="756"/>
      <c r="BQ105" s="756"/>
      <c r="BR105" s="756"/>
      <c r="BS105" s="756"/>
      <c r="BT105" s="756"/>
      <c r="BU105" s="756"/>
      <c r="BV105" s="756"/>
      <c r="BW105" s="756"/>
      <c r="BX105" s="756"/>
      <c r="BY105" s="756"/>
      <c r="BZ105" s="756"/>
      <c r="CA105" s="756"/>
      <c r="CB105" s="756"/>
      <c r="CC105" s="109"/>
      <c r="CD105" s="109"/>
      <c r="CE105" s="109"/>
    </row>
    <row r="106" spans="19:90" ht="13.5" customHeight="1" x14ac:dyDescent="0.4">
      <c r="S106" s="148"/>
      <c r="U106" s="253"/>
      <c r="V106" s="642"/>
      <c r="W106" s="643"/>
      <c r="X106" s="646" t="s">
        <v>56</v>
      </c>
      <c r="Y106" s="647"/>
      <c r="Z106" s="647"/>
      <c r="AA106" s="647"/>
      <c r="AB106" s="647"/>
      <c r="AC106" s="254"/>
      <c r="AD106" s="109"/>
      <c r="AE106" s="642"/>
      <c r="AF106" s="643"/>
      <c r="AG106" s="740" t="s">
        <v>28</v>
      </c>
      <c r="AH106" s="741"/>
      <c r="AI106" s="742"/>
      <c r="AJ106" s="743"/>
      <c r="AK106" s="743"/>
      <c r="AL106" s="743"/>
      <c r="AM106" s="743"/>
      <c r="AN106" s="743"/>
      <c r="AO106" s="743"/>
      <c r="AP106" s="743"/>
      <c r="AQ106" s="743"/>
      <c r="AR106" s="743"/>
      <c r="AS106" s="743"/>
      <c r="AT106" s="743"/>
      <c r="AU106" s="743"/>
      <c r="AV106" s="743"/>
      <c r="AW106" s="743"/>
      <c r="AX106" s="744"/>
      <c r="AY106" s="124"/>
      <c r="AZ106" s="223"/>
      <c r="BA106" s="253"/>
      <c r="BB106" s="642"/>
      <c r="BC106" s="643"/>
      <c r="BD106" s="646" t="s">
        <v>56</v>
      </c>
      <c r="BE106" s="647"/>
      <c r="BF106" s="647"/>
      <c r="BG106" s="647"/>
      <c r="BH106" s="647"/>
      <c r="BI106" s="647"/>
      <c r="BJ106" s="254"/>
      <c r="BK106" s="109"/>
      <c r="BL106" s="642"/>
      <c r="BM106" s="643"/>
      <c r="BN106" s="740" t="s">
        <v>28</v>
      </c>
      <c r="BO106" s="741"/>
      <c r="BP106" s="742"/>
      <c r="BQ106" s="743"/>
      <c r="BR106" s="743"/>
      <c r="BS106" s="743"/>
      <c r="BT106" s="743"/>
      <c r="BU106" s="743"/>
      <c r="BV106" s="743"/>
      <c r="BW106" s="743"/>
      <c r="BX106" s="743"/>
      <c r="BY106" s="743"/>
      <c r="BZ106" s="743"/>
      <c r="CA106" s="743"/>
      <c r="CB106" s="743"/>
      <c r="CC106" s="743"/>
      <c r="CD106" s="743"/>
      <c r="CE106" s="743"/>
      <c r="CF106" s="744"/>
    </row>
    <row r="107" spans="19:90" ht="13.5" customHeight="1" thickBot="1" x14ac:dyDescent="0.45">
      <c r="S107" s="148"/>
      <c r="U107" s="253"/>
      <c r="V107" s="644"/>
      <c r="W107" s="645"/>
      <c r="X107" s="646"/>
      <c r="Y107" s="647"/>
      <c r="Z107" s="647"/>
      <c r="AA107" s="647"/>
      <c r="AB107" s="647"/>
      <c r="AC107" s="254"/>
      <c r="AD107" s="109"/>
      <c r="AE107" s="644"/>
      <c r="AF107" s="645"/>
      <c r="AG107" s="740"/>
      <c r="AH107" s="741"/>
      <c r="AI107" s="745"/>
      <c r="AJ107" s="746"/>
      <c r="AK107" s="746"/>
      <c r="AL107" s="746"/>
      <c r="AM107" s="746"/>
      <c r="AN107" s="746"/>
      <c r="AO107" s="746"/>
      <c r="AP107" s="746"/>
      <c r="AQ107" s="746"/>
      <c r="AR107" s="746"/>
      <c r="AS107" s="746"/>
      <c r="AT107" s="746"/>
      <c r="AU107" s="746"/>
      <c r="AV107" s="746"/>
      <c r="AW107" s="746"/>
      <c r="AX107" s="747"/>
      <c r="AY107" s="272"/>
      <c r="AZ107" s="124"/>
      <c r="BA107" s="253"/>
      <c r="BB107" s="644"/>
      <c r="BC107" s="645"/>
      <c r="BD107" s="646"/>
      <c r="BE107" s="647"/>
      <c r="BF107" s="647"/>
      <c r="BG107" s="647"/>
      <c r="BH107" s="647"/>
      <c r="BI107" s="647"/>
      <c r="BJ107" s="254"/>
      <c r="BK107" s="109"/>
      <c r="BL107" s="644"/>
      <c r="BM107" s="645"/>
      <c r="BN107" s="740"/>
      <c r="BO107" s="741"/>
      <c r="BP107" s="745"/>
      <c r="BQ107" s="746"/>
      <c r="BR107" s="746"/>
      <c r="BS107" s="746"/>
      <c r="BT107" s="746"/>
      <c r="BU107" s="746"/>
      <c r="BV107" s="746"/>
      <c r="BW107" s="746"/>
      <c r="BX107" s="746"/>
      <c r="BY107" s="746"/>
      <c r="BZ107" s="746"/>
      <c r="CA107" s="746"/>
      <c r="CB107" s="746"/>
      <c r="CC107" s="746"/>
      <c r="CD107" s="746"/>
      <c r="CE107" s="746"/>
      <c r="CF107" s="747"/>
    </row>
    <row r="108" spans="19:90" ht="13.5" customHeight="1" x14ac:dyDescent="0.4">
      <c r="S108" s="148"/>
      <c r="U108" s="255"/>
      <c r="V108" s="232"/>
      <c r="W108" s="232"/>
      <c r="X108" s="232"/>
      <c r="Y108" s="232"/>
      <c r="Z108" s="31"/>
      <c r="AA108" s="31"/>
      <c r="AB108" s="31"/>
      <c r="AC108" s="256"/>
      <c r="AD108" s="257"/>
      <c r="AE108" s="258"/>
      <c r="AF108" s="258"/>
      <c r="AG108" s="258"/>
      <c r="AH108" s="258"/>
      <c r="AI108" s="258"/>
      <c r="AJ108" s="258"/>
      <c r="AK108" s="259"/>
      <c r="AL108" s="258"/>
      <c r="AM108" s="258"/>
      <c r="AN108" s="258"/>
      <c r="AO108" s="258"/>
      <c r="AP108" s="258"/>
      <c r="AQ108" s="258"/>
      <c r="AR108" s="258"/>
      <c r="AS108" s="258"/>
      <c r="AT108" s="258"/>
      <c r="AU108" s="258"/>
      <c r="AV108" s="258"/>
      <c r="AW108" s="258"/>
      <c r="AX108" s="258"/>
      <c r="AY108" s="272"/>
      <c r="BA108" s="255"/>
      <c r="BB108" s="232"/>
      <c r="BC108" s="232"/>
      <c r="BD108" s="232"/>
      <c r="BE108" s="286"/>
      <c r="BF108" s="232"/>
      <c r="BG108" s="31"/>
      <c r="BH108" s="31"/>
      <c r="BI108" s="31"/>
      <c r="BJ108" s="256"/>
      <c r="BK108" s="257"/>
      <c r="BL108" s="258"/>
      <c r="BM108" s="258"/>
      <c r="BN108" s="258"/>
      <c r="BO108" s="258"/>
      <c r="BP108" s="258"/>
      <c r="BQ108" s="258"/>
      <c r="BR108" s="259"/>
      <c r="BS108" s="258"/>
      <c r="BT108" s="258"/>
      <c r="BU108" s="258"/>
      <c r="BV108" s="258"/>
      <c r="BW108" s="258"/>
      <c r="BX108" s="258"/>
      <c r="BY108" s="258"/>
      <c r="BZ108" s="258"/>
      <c r="CA108" s="258"/>
      <c r="CB108" s="258"/>
      <c r="CC108" s="258"/>
      <c r="CD108" s="258"/>
      <c r="CE108" s="258"/>
      <c r="CF108" s="258"/>
    </row>
    <row r="109" spans="19:90" ht="13.5" customHeight="1" x14ac:dyDescent="0.4">
      <c r="S109" s="148"/>
      <c r="U109" s="260"/>
      <c r="V109" s="249"/>
      <c r="W109" s="249"/>
      <c r="X109" s="249"/>
      <c r="Y109" s="249"/>
      <c r="Z109" s="249"/>
      <c r="AA109" s="249"/>
      <c r="AB109" s="249"/>
      <c r="AC109" s="249"/>
      <c r="AD109" s="249"/>
      <c r="AE109" s="249"/>
      <c r="AF109" s="249"/>
      <c r="AG109" s="249"/>
      <c r="AH109" s="249"/>
      <c r="AI109" s="249"/>
      <c r="AJ109" s="249"/>
      <c r="AK109" s="249"/>
      <c r="AL109" s="249"/>
      <c r="AM109" s="249"/>
      <c r="AN109" s="249"/>
      <c r="AO109" s="249"/>
      <c r="AP109" s="249"/>
      <c r="AQ109" s="249"/>
      <c r="AR109" s="249"/>
      <c r="AS109" s="249"/>
      <c r="AT109" s="249"/>
      <c r="AU109" s="249"/>
      <c r="AV109" s="249"/>
      <c r="AW109" s="249"/>
      <c r="AX109" s="261"/>
      <c r="AY109" s="272"/>
      <c r="BA109" s="260"/>
      <c r="BB109" s="249"/>
      <c r="BC109" s="249"/>
      <c r="BD109" s="249"/>
      <c r="BE109" s="291"/>
      <c r="BF109" s="249"/>
      <c r="BG109" s="249"/>
      <c r="BH109" s="249"/>
      <c r="BI109" s="249"/>
      <c r="BJ109" s="249"/>
      <c r="BK109" s="249"/>
      <c r="BL109" s="249"/>
      <c r="BM109" s="249"/>
      <c r="BN109" s="249"/>
      <c r="BO109" s="249"/>
      <c r="BP109" s="249"/>
      <c r="BQ109" s="249"/>
      <c r="BR109" s="249"/>
      <c r="BS109" s="249"/>
      <c r="BT109" s="291"/>
      <c r="BU109" s="249"/>
      <c r="BV109" s="249"/>
      <c r="BW109" s="249"/>
      <c r="BX109" s="249"/>
      <c r="BY109" s="249"/>
      <c r="BZ109" s="249"/>
      <c r="CA109" s="249"/>
      <c r="CB109" s="249"/>
      <c r="CC109" s="249"/>
      <c r="CD109" s="249"/>
      <c r="CE109" s="249"/>
      <c r="CF109" s="261"/>
    </row>
    <row r="110" spans="19:90" ht="13.5" customHeight="1" x14ac:dyDescent="0.4">
      <c r="S110" s="148"/>
      <c r="U110" s="748" t="s">
        <v>151</v>
      </c>
      <c r="V110" s="412"/>
      <c r="W110" s="412"/>
      <c r="X110" s="412"/>
      <c r="Y110" s="412"/>
      <c r="Z110" s="412"/>
      <c r="AA110" s="412"/>
      <c r="AB110" s="412"/>
      <c r="AC110" s="412"/>
      <c r="AD110" s="412"/>
      <c r="AE110" s="412"/>
      <c r="AF110" s="412"/>
      <c r="AG110" s="412"/>
      <c r="AH110" s="412"/>
      <c r="AI110" s="412"/>
      <c r="AJ110" s="412"/>
      <c r="AK110" s="412"/>
      <c r="AL110" s="412"/>
      <c r="AM110" s="412"/>
      <c r="AN110" s="412"/>
      <c r="AO110" s="412"/>
      <c r="AP110" s="412"/>
      <c r="AQ110" s="412"/>
      <c r="AR110" s="412"/>
      <c r="AS110" s="412"/>
      <c r="AT110" s="412"/>
      <c r="AU110" s="412"/>
      <c r="AV110" s="412"/>
      <c r="AW110" s="412"/>
      <c r="AX110" s="749"/>
      <c r="AY110" s="272"/>
      <c r="BA110" s="748" t="s">
        <v>151</v>
      </c>
      <c r="BB110" s="412"/>
      <c r="BC110" s="412"/>
      <c r="BD110" s="412"/>
      <c r="BE110" s="412"/>
      <c r="BF110" s="412"/>
      <c r="BG110" s="412"/>
      <c r="BH110" s="412"/>
      <c r="BI110" s="412"/>
      <c r="BJ110" s="412"/>
      <c r="BK110" s="412"/>
      <c r="BL110" s="412"/>
      <c r="BM110" s="412"/>
      <c r="BN110" s="412"/>
      <c r="BO110" s="412"/>
      <c r="BP110" s="412"/>
      <c r="BQ110" s="412"/>
      <c r="BR110" s="412"/>
      <c r="BS110" s="412"/>
      <c r="BT110" s="412"/>
      <c r="BU110" s="412"/>
      <c r="BV110" s="412"/>
      <c r="BW110" s="412"/>
      <c r="BX110" s="412"/>
      <c r="BY110" s="412"/>
      <c r="BZ110" s="412"/>
      <c r="CA110" s="412"/>
      <c r="CB110" s="412"/>
      <c r="CC110" s="412"/>
      <c r="CD110" s="412"/>
      <c r="CE110" s="412"/>
      <c r="CF110" s="749"/>
      <c r="CJ110" s="111" t="str">
        <f>IF(BB102="","✔","")</f>
        <v>✔</v>
      </c>
      <c r="CK110" s="111" t="str">
        <f>IF(BB106="","✔","")</f>
        <v>✔</v>
      </c>
      <c r="CL110" s="287" t="s">
        <v>102</v>
      </c>
    </row>
    <row r="111" spans="19:90" ht="13.5" customHeight="1" x14ac:dyDescent="0.4">
      <c r="S111" s="148"/>
      <c r="U111" s="748"/>
      <c r="V111" s="412"/>
      <c r="W111" s="412"/>
      <c r="X111" s="412"/>
      <c r="Y111" s="412"/>
      <c r="Z111" s="412"/>
      <c r="AA111" s="412"/>
      <c r="AB111" s="412"/>
      <c r="AC111" s="412"/>
      <c r="AD111" s="412"/>
      <c r="AE111" s="412"/>
      <c r="AF111" s="412"/>
      <c r="AG111" s="412"/>
      <c r="AH111" s="412"/>
      <c r="AI111" s="412"/>
      <c r="AJ111" s="412"/>
      <c r="AK111" s="412"/>
      <c r="AL111" s="412"/>
      <c r="AM111" s="412"/>
      <c r="AN111" s="412"/>
      <c r="AO111" s="412"/>
      <c r="AP111" s="412"/>
      <c r="AQ111" s="412"/>
      <c r="AR111" s="412"/>
      <c r="AS111" s="412"/>
      <c r="AT111" s="412"/>
      <c r="AU111" s="412"/>
      <c r="AV111" s="412"/>
      <c r="AW111" s="412"/>
      <c r="AX111" s="749"/>
      <c r="AY111" s="272"/>
      <c r="BA111" s="748"/>
      <c r="BB111" s="412"/>
      <c r="BC111" s="412"/>
      <c r="BD111" s="412"/>
      <c r="BE111" s="412"/>
      <c r="BF111" s="412"/>
      <c r="BG111" s="412"/>
      <c r="BH111" s="412"/>
      <c r="BI111" s="412"/>
      <c r="BJ111" s="412"/>
      <c r="BK111" s="412"/>
      <c r="BL111" s="412"/>
      <c r="BM111" s="412"/>
      <c r="BN111" s="412"/>
      <c r="BO111" s="412"/>
      <c r="BP111" s="412"/>
      <c r="BQ111" s="412"/>
      <c r="BR111" s="412"/>
      <c r="BS111" s="412"/>
      <c r="BT111" s="412"/>
      <c r="BU111" s="412"/>
      <c r="BV111" s="412"/>
      <c r="BW111" s="412"/>
      <c r="BX111" s="412"/>
      <c r="BY111" s="412"/>
      <c r="BZ111" s="412"/>
      <c r="CA111" s="412"/>
      <c r="CB111" s="412"/>
      <c r="CC111" s="412"/>
      <c r="CD111" s="412"/>
      <c r="CE111" s="412"/>
      <c r="CF111" s="749"/>
    </row>
    <row r="112" spans="19:90" ht="13.5" customHeight="1" x14ac:dyDescent="0.4">
      <c r="S112" s="148"/>
      <c r="U112" s="748"/>
      <c r="V112" s="412"/>
      <c r="W112" s="412"/>
      <c r="X112" s="412"/>
      <c r="Y112" s="412"/>
      <c r="Z112" s="412"/>
      <c r="AA112" s="412"/>
      <c r="AB112" s="412"/>
      <c r="AC112" s="412"/>
      <c r="AD112" s="412"/>
      <c r="AE112" s="412"/>
      <c r="AF112" s="412"/>
      <c r="AG112" s="412"/>
      <c r="AH112" s="412"/>
      <c r="AI112" s="412"/>
      <c r="AJ112" s="412"/>
      <c r="AK112" s="412"/>
      <c r="AL112" s="412"/>
      <c r="AM112" s="412"/>
      <c r="AN112" s="412"/>
      <c r="AO112" s="412"/>
      <c r="AP112" s="412"/>
      <c r="AQ112" s="412"/>
      <c r="AR112" s="412"/>
      <c r="AS112" s="412"/>
      <c r="AT112" s="412"/>
      <c r="AU112" s="412"/>
      <c r="AV112" s="412"/>
      <c r="AW112" s="412"/>
      <c r="AX112" s="749"/>
      <c r="AY112" s="272"/>
      <c r="BA112" s="748"/>
      <c r="BB112" s="412"/>
      <c r="BC112" s="412"/>
      <c r="BD112" s="412"/>
      <c r="BE112" s="412"/>
      <c r="BF112" s="412"/>
      <c r="BG112" s="412"/>
      <c r="BH112" s="412"/>
      <c r="BI112" s="412"/>
      <c r="BJ112" s="412"/>
      <c r="BK112" s="412"/>
      <c r="BL112" s="412"/>
      <c r="BM112" s="412"/>
      <c r="BN112" s="412"/>
      <c r="BO112" s="412"/>
      <c r="BP112" s="412"/>
      <c r="BQ112" s="412"/>
      <c r="BR112" s="412"/>
      <c r="BS112" s="412"/>
      <c r="BT112" s="412"/>
      <c r="BU112" s="412"/>
      <c r="BV112" s="412"/>
      <c r="BW112" s="412"/>
      <c r="BX112" s="412"/>
      <c r="BY112" s="412"/>
      <c r="BZ112" s="412"/>
      <c r="CA112" s="412"/>
      <c r="CB112" s="412"/>
      <c r="CC112" s="412"/>
      <c r="CD112" s="412"/>
      <c r="CE112" s="412"/>
      <c r="CF112" s="749"/>
    </row>
    <row r="113" spans="3:90" ht="13.5" customHeight="1" x14ac:dyDescent="0.4">
      <c r="S113" s="148"/>
      <c r="U113" s="748"/>
      <c r="V113" s="412"/>
      <c r="W113" s="412"/>
      <c r="X113" s="412"/>
      <c r="Y113" s="412"/>
      <c r="Z113" s="412"/>
      <c r="AA113" s="412"/>
      <c r="AB113" s="412"/>
      <c r="AC113" s="412"/>
      <c r="AD113" s="412"/>
      <c r="AE113" s="412"/>
      <c r="AF113" s="412"/>
      <c r="AG113" s="412"/>
      <c r="AH113" s="412"/>
      <c r="AI113" s="412"/>
      <c r="AJ113" s="412"/>
      <c r="AK113" s="412"/>
      <c r="AL113" s="412"/>
      <c r="AM113" s="412"/>
      <c r="AN113" s="412"/>
      <c r="AO113" s="412"/>
      <c r="AP113" s="412"/>
      <c r="AQ113" s="412"/>
      <c r="AR113" s="412"/>
      <c r="AS113" s="412"/>
      <c r="AT113" s="412"/>
      <c r="AU113" s="412"/>
      <c r="AV113" s="412"/>
      <c r="AW113" s="412"/>
      <c r="AX113" s="749"/>
      <c r="AY113" s="272"/>
      <c r="BA113" s="748"/>
      <c r="BB113" s="412"/>
      <c r="BC113" s="412"/>
      <c r="BD113" s="412"/>
      <c r="BE113" s="412"/>
      <c r="BF113" s="412"/>
      <c r="BG113" s="412"/>
      <c r="BH113" s="412"/>
      <c r="BI113" s="412"/>
      <c r="BJ113" s="412"/>
      <c r="BK113" s="412"/>
      <c r="BL113" s="412"/>
      <c r="BM113" s="412"/>
      <c r="BN113" s="412"/>
      <c r="BO113" s="412"/>
      <c r="BP113" s="412"/>
      <c r="BQ113" s="412"/>
      <c r="BR113" s="412"/>
      <c r="BS113" s="412"/>
      <c r="BT113" s="412"/>
      <c r="BU113" s="412"/>
      <c r="BV113" s="412"/>
      <c r="BW113" s="412"/>
      <c r="BX113" s="412"/>
      <c r="BY113" s="412"/>
      <c r="BZ113" s="412"/>
      <c r="CA113" s="412"/>
      <c r="CB113" s="412"/>
      <c r="CC113" s="412"/>
      <c r="CD113" s="412"/>
      <c r="CE113" s="412"/>
      <c r="CF113" s="749"/>
    </row>
    <row r="114" spans="3:90" ht="13.5" customHeight="1" x14ac:dyDescent="0.4">
      <c r="C114" s="107"/>
      <c r="D114" s="107"/>
      <c r="E114" s="107"/>
      <c r="F114" s="107"/>
      <c r="O114" s="107"/>
      <c r="P114" s="107"/>
      <c r="Q114" s="107"/>
      <c r="S114" s="148"/>
      <c r="U114" s="750"/>
      <c r="V114" s="412"/>
      <c r="W114" s="412"/>
      <c r="X114" s="412"/>
      <c r="Y114" s="412"/>
      <c r="Z114" s="412"/>
      <c r="AA114" s="412"/>
      <c r="AB114" s="412"/>
      <c r="AC114" s="412"/>
      <c r="AD114" s="412"/>
      <c r="AE114" s="412"/>
      <c r="AF114" s="412"/>
      <c r="AG114" s="412"/>
      <c r="AH114" s="412"/>
      <c r="AI114" s="412"/>
      <c r="AJ114" s="412"/>
      <c r="AK114" s="412"/>
      <c r="AL114" s="412"/>
      <c r="AM114" s="412"/>
      <c r="AN114" s="412"/>
      <c r="AO114" s="412"/>
      <c r="AP114" s="412"/>
      <c r="AQ114" s="412"/>
      <c r="AR114" s="412"/>
      <c r="AS114" s="412"/>
      <c r="AT114" s="412"/>
      <c r="AU114" s="412"/>
      <c r="AV114" s="412"/>
      <c r="AW114" s="412"/>
      <c r="AX114" s="749"/>
      <c r="AY114" s="272"/>
      <c r="BA114" s="750"/>
      <c r="BB114" s="412"/>
      <c r="BC114" s="412"/>
      <c r="BD114" s="412"/>
      <c r="BE114" s="412"/>
      <c r="BF114" s="412"/>
      <c r="BG114" s="412"/>
      <c r="BH114" s="412"/>
      <c r="BI114" s="412"/>
      <c r="BJ114" s="412"/>
      <c r="BK114" s="412"/>
      <c r="BL114" s="412"/>
      <c r="BM114" s="412"/>
      <c r="BN114" s="412"/>
      <c r="BO114" s="412"/>
      <c r="BP114" s="412"/>
      <c r="BQ114" s="412"/>
      <c r="BR114" s="412"/>
      <c r="BS114" s="412"/>
      <c r="BT114" s="412"/>
      <c r="BU114" s="412"/>
      <c r="BV114" s="412"/>
      <c r="BW114" s="412"/>
      <c r="BX114" s="412"/>
      <c r="BY114" s="412"/>
      <c r="BZ114" s="412"/>
      <c r="CA114" s="412"/>
      <c r="CB114" s="412"/>
      <c r="CC114" s="412"/>
      <c r="CD114" s="412"/>
      <c r="CE114" s="412"/>
      <c r="CF114" s="749"/>
      <c r="CJ114" s="111" t="str">
        <f>IF(V106="✔","✔","")</f>
        <v/>
      </c>
      <c r="CL114" s="111" t="str">
        <f>IF(BB106="✔","✔","")</f>
        <v/>
      </c>
    </row>
    <row r="115" spans="3:90" ht="13.5" customHeight="1" x14ac:dyDescent="0.4">
      <c r="C115" s="107"/>
      <c r="D115" s="107"/>
      <c r="E115" s="107"/>
      <c r="F115" s="107"/>
      <c r="O115" s="107"/>
      <c r="P115" s="107"/>
      <c r="Q115" s="107"/>
      <c r="S115" s="148"/>
      <c r="U115" s="750"/>
      <c r="V115" s="412"/>
      <c r="W115" s="412"/>
      <c r="X115" s="412"/>
      <c r="Y115" s="412"/>
      <c r="Z115" s="412"/>
      <c r="AA115" s="412"/>
      <c r="AB115" s="412"/>
      <c r="AC115" s="412"/>
      <c r="AD115" s="412"/>
      <c r="AE115" s="412"/>
      <c r="AF115" s="412"/>
      <c r="AG115" s="412"/>
      <c r="AH115" s="412"/>
      <c r="AI115" s="412"/>
      <c r="AJ115" s="412"/>
      <c r="AK115" s="412"/>
      <c r="AL115" s="412"/>
      <c r="AM115" s="412"/>
      <c r="AN115" s="412"/>
      <c r="AO115" s="412"/>
      <c r="AP115" s="412"/>
      <c r="AQ115" s="412"/>
      <c r="AR115" s="412"/>
      <c r="AS115" s="412"/>
      <c r="AT115" s="412"/>
      <c r="AU115" s="412"/>
      <c r="AV115" s="412"/>
      <c r="AW115" s="412"/>
      <c r="AX115" s="749"/>
      <c r="AY115" s="272"/>
      <c r="BA115" s="750"/>
      <c r="BB115" s="412"/>
      <c r="BC115" s="412"/>
      <c r="BD115" s="412"/>
      <c r="BE115" s="412"/>
      <c r="BF115" s="412"/>
      <c r="BG115" s="412"/>
      <c r="BH115" s="412"/>
      <c r="BI115" s="412"/>
      <c r="BJ115" s="412"/>
      <c r="BK115" s="412"/>
      <c r="BL115" s="412"/>
      <c r="BM115" s="412"/>
      <c r="BN115" s="412"/>
      <c r="BO115" s="412"/>
      <c r="BP115" s="412"/>
      <c r="BQ115" s="412"/>
      <c r="BR115" s="412"/>
      <c r="BS115" s="412"/>
      <c r="BT115" s="412"/>
      <c r="BU115" s="412"/>
      <c r="BV115" s="412"/>
      <c r="BW115" s="412"/>
      <c r="BX115" s="412"/>
      <c r="BY115" s="412"/>
      <c r="BZ115" s="412"/>
      <c r="CA115" s="412"/>
      <c r="CB115" s="412"/>
      <c r="CC115" s="412"/>
      <c r="CD115" s="412"/>
      <c r="CE115" s="412"/>
      <c r="CF115" s="749"/>
    </row>
    <row r="116" spans="3:90" ht="13.5" customHeight="1" thickBot="1" x14ac:dyDescent="0.45">
      <c r="C116" s="107"/>
      <c r="D116" s="107"/>
      <c r="E116" s="107"/>
      <c r="F116" s="107"/>
      <c r="O116" s="107"/>
      <c r="P116" s="107"/>
      <c r="Q116" s="107"/>
      <c r="S116" s="148"/>
      <c r="U116" s="262"/>
      <c r="V116" s="263"/>
      <c r="W116" s="264"/>
      <c r="X116" s="264"/>
      <c r="Y116" s="264"/>
      <c r="Z116" s="264"/>
      <c r="AA116" s="264"/>
      <c r="AB116" s="264"/>
      <c r="AC116" s="264"/>
      <c r="AD116" s="265"/>
      <c r="AE116" s="265"/>
      <c r="AF116" s="265"/>
      <c r="AG116" s="265"/>
      <c r="AH116" s="265"/>
      <c r="AI116" s="265"/>
      <c r="AJ116" s="265"/>
      <c r="AK116" s="265"/>
      <c r="AL116" s="265"/>
      <c r="AM116" s="265"/>
      <c r="AN116" s="265"/>
      <c r="AO116" s="265"/>
      <c r="AP116" s="265"/>
      <c r="AQ116" s="265"/>
      <c r="AR116" s="265"/>
      <c r="AS116" s="265"/>
      <c r="AT116" s="265"/>
      <c r="AU116" s="265"/>
      <c r="AV116" s="265"/>
      <c r="AW116" s="265"/>
      <c r="AX116" s="266"/>
      <c r="AY116" s="272"/>
      <c r="BA116" s="262"/>
      <c r="BB116" s="263"/>
      <c r="BC116" s="264"/>
      <c r="BD116" s="264"/>
      <c r="BE116" s="264"/>
      <c r="BF116" s="264"/>
      <c r="BG116" s="264"/>
      <c r="BH116" s="264"/>
      <c r="BI116" s="264"/>
      <c r="BJ116" s="264"/>
      <c r="BK116" s="265"/>
      <c r="BL116" s="265"/>
      <c r="BM116" s="265"/>
      <c r="BN116" s="265"/>
      <c r="BO116" s="265"/>
      <c r="BP116" s="265"/>
      <c r="BQ116" s="265"/>
      <c r="BR116" s="265"/>
      <c r="BS116" s="265"/>
      <c r="BT116" s="265"/>
      <c r="BU116" s="265"/>
      <c r="BV116" s="265"/>
      <c r="BW116" s="265"/>
      <c r="BX116" s="265"/>
      <c r="BY116" s="265"/>
      <c r="BZ116" s="265"/>
      <c r="CA116" s="265"/>
      <c r="CB116" s="265"/>
      <c r="CC116" s="265"/>
      <c r="CD116" s="265"/>
      <c r="CE116" s="265"/>
      <c r="CF116" s="266"/>
    </row>
    <row r="117" spans="3:90" ht="13.5" customHeight="1" x14ac:dyDescent="0.4">
      <c r="C117" s="107"/>
      <c r="D117" s="107"/>
      <c r="E117" s="107"/>
      <c r="F117" s="107"/>
      <c r="O117" s="107"/>
      <c r="P117" s="107"/>
      <c r="Q117" s="107"/>
      <c r="S117" s="148"/>
      <c r="U117" s="262"/>
      <c r="V117" s="751"/>
      <c r="W117" s="752"/>
      <c r="X117" s="790" t="s">
        <v>219</v>
      </c>
      <c r="Y117" s="791"/>
      <c r="Z117" s="791"/>
      <c r="AA117" s="791"/>
      <c r="AB117" s="791"/>
      <c r="AC117" s="791"/>
      <c r="AD117" s="791"/>
      <c r="AE117" s="791"/>
      <c r="AF117" s="791"/>
      <c r="AG117" s="791"/>
      <c r="AH117" s="791"/>
      <c r="AI117" s="791"/>
      <c r="AJ117" s="791"/>
      <c r="AK117" s="355"/>
      <c r="AL117" s="355"/>
      <c r="AM117" s="355"/>
      <c r="AN117" s="355"/>
      <c r="AO117" s="355"/>
      <c r="AP117" s="355"/>
      <c r="AQ117" s="355"/>
      <c r="AR117" s="355"/>
      <c r="AS117" s="355"/>
      <c r="AT117" s="355"/>
      <c r="AU117" s="355"/>
      <c r="AV117" s="265"/>
      <c r="AW117" s="265"/>
      <c r="AX117" s="266"/>
      <c r="AY117" s="272"/>
      <c r="BA117" s="262"/>
      <c r="BB117" s="751"/>
      <c r="BC117" s="752"/>
      <c r="BD117" s="790" t="s">
        <v>218</v>
      </c>
      <c r="BE117" s="791"/>
      <c r="BF117" s="791"/>
      <c r="BG117" s="791"/>
      <c r="BH117" s="791"/>
      <c r="BI117" s="791"/>
      <c r="BJ117" s="791"/>
      <c r="BK117" s="791"/>
      <c r="BL117" s="791"/>
      <c r="BM117" s="791"/>
      <c r="BN117" s="791"/>
      <c r="BO117" s="791"/>
      <c r="BP117" s="791"/>
      <c r="BQ117" s="355"/>
      <c r="BR117" s="355"/>
      <c r="BS117" s="355"/>
      <c r="BT117" s="355"/>
      <c r="BU117" s="355"/>
      <c r="BV117" s="355"/>
      <c r="BW117" s="355"/>
      <c r="BX117" s="355"/>
      <c r="BY117" s="355"/>
      <c r="BZ117" s="355"/>
      <c r="CA117" s="355"/>
      <c r="CB117" s="355"/>
      <c r="CC117" s="355"/>
      <c r="CD117" s="265"/>
      <c r="CE117" s="265"/>
      <c r="CF117" s="266"/>
    </row>
    <row r="118" spans="3:90" ht="13.5" customHeight="1" thickBot="1" x14ac:dyDescent="0.45">
      <c r="S118" s="148"/>
      <c r="U118" s="262"/>
      <c r="V118" s="753"/>
      <c r="W118" s="754"/>
      <c r="X118" s="356" t="s">
        <v>230</v>
      </c>
      <c r="Y118" s="355"/>
      <c r="Z118" s="355"/>
      <c r="AA118" s="355"/>
      <c r="AB118" s="355"/>
      <c r="AC118" s="355"/>
      <c r="AD118" s="355"/>
      <c r="AE118" s="355"/>
      <c r="AF118" s="355"/>
      <c r="AG118" s="355"/>
      <c r="AH118" s="355"/>
      <c r="AI118" s="355"/>
      <c r="AJ118" s="355"/>
      <c r="AK118" s="355"/>
      <c r="AL118" s="355"/>
      <c r="AM118" s="355"/>
      <c r="AN118" s="355"/>
      <c r="AO118" s="355"/>
      <c r="AP118" s="355"/>
      <c r="AQ118" s="355"/>
      <c r="AR118" s="355"/>
      <c r="AS118" s="355"/>
      <c r="AT118" s="355"/>
      <c r="AU118" s="355"/>
      <c r="AV118" s="265"/>
      <c r="AW118" s="265"/>
      <c r="AX118" s="266"/>
      <c r="AY118" s="272"/>
      <c r="BA118" s="262"/>
      <c r="BB118" s="753"/>
      <c r="BC118" s="754"/>
      <c r="BD118" s="356" t="s">
        <v>230</v>
      </c>
      <c r="BE118" s="355"/>
      <c r="BF118" s="355"/>
      <c r="BG118" s="355"/>
      <c r="BH118" s="355"/>
      <c r="BI118" s="355"/>
      <c r="BJ118" s="355"/>
      <c r="BK118" s="355"/>
      <c r="BL118" s="355"/>
      <c r="BM118" s="355"/>
      <c r="BN118" s="355"/>
      <c r="BO118" s="355"/>
      <c r="BP118" s="355"/>
      <c r="BQ118" s="355"/>
      <c r="BR118" s="355"/>
      <c r="BS118" s="355"/>
      <c r="BT118" s="355"/>
      <c r="BU118" s="355"/>
      <c r="BV118" s="355"/>
      <c r="BW118" s="355"/>
      <c r="BX118" s="355"/>
      <c r="BY118" s="355"/>
      <c r="BZ118" s="355"/>
      <c r="CA118" s="355"/>
      <c r="CB118" s="355"/>
      <c r="CC118" s="355"/>
      <c r="CD118" s="265"/>
      <c r="CE118" s="265"/>
      <c r="CF118" s="266"/>
    </row>
    <row r="119" spans="3:90" ht="13.5" customHeight="1" x14ac:dyDescent="0.4">
      <c r="S119" s="148"/>
      <c r="U119" s="267"/>
      <c r="V119" s="268"/>
      <c r="W119" s="269"/>
      <c r="X119" s="269"/>
      <c r="Y119" s="269"/>
      <c r="Z119" s="269"/>
      <c r="AA119" s="269"/>
      <c r="AB119" s="269"/>
      <c r="AC119" s="269"/>
      <c r="AD119" s="270"/>
      <c r="AE119" s="270"/>
      <c r="AF119" s="270"/>
      <c r="AG119" s="270"/>
      <c r="AH119" s="270"/>
      <c r="AI119" s="270"/>
      <c r="AJ119" s="270"/>
      <c r="AK119" s="270"/>
      <c r="AL119" s="270"/>
      <c r="AM119" s="270"/>
      <c r="AN119" s="270"/>
      <c r="AO119" s="270"/>
      <c r="AP119" s="270"/>
      <c r="AQ119" s="270"/>
      <c r="AR119" s="270"/>
      <c r="AS119" s="270"/>
      <c r="AT119" s="270"/>
      <c r="AU119" s="270"/>
      <c r="AV119" s="270"/>
      <c r="AW119" s="270"/>
      <c r="AX119" s="271"/>
      <c r="AY119" s="272"/>
      <c r="BA119" s="267"/>
      <c r="BB119" s="268"/>
      <c r="BC119" s="269"/>
      <c r="BD119" s="269"/>
      <c r="BE119" s="269"/>
      <c r="BF119" s="269"/>
      <c r="BG119" s="269"/>
      <c r="BH119" s="269"/>
      <c r="BI119" s="269"/>
      <c r="BJ119" s="269"/>
      <c r="BK119" s="270"/>
      <c r="BL119" s="270"/>
      <c r="BM119" s="270"/>
      <c r="BN119" s="270"/>
      <c r="BO119" s="270"/>
      <c r="BP119" s="270"/>
      <c r="BQ119" s="270"/>
      <c r="BR119" s="270"/>
      <c r="BS119" s="270"/>
      <c r="BT119" s="270"/>
      <c r="BU119" s="270"/>
      <c r="BV119" s="270"/>
      <c r="BW119" s="270"/>
      <c r="BX119" s="270"/>
      <c r="BY119" s="270"/>
      <c r="BZ119" s="270"/>
      <c r="CA119" s="270"/>
      <c r="CB119" s="270"/>
      <c r="CC119" s="270"/>
      <c r="CD119" s="270"/>
      <c r="CE119" s="270"/>
      <c r="CF119" s="271"/>
    </row>
    <row r="125" spans="3:90" ht="13.5" customHeight="1" x14ac:dyDescent="0.4">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BT125" s="107"/>
      <c r="BU125" s="107"/>
      <c r="BV125" s="107"/>
      <c r="BW125" s="107"/>
      <c r="BX125" s="107"/>
      <c r="BY125" s="107"/>
      <c r="BZ125" s="107"/>
      <c r="CA125" s="107"/>
      <c r="CB125" s="107"/>
      <c r="CC125" s="107"/>
    </row>
    <row r="126" spans="3:90" ht="13.5" customHeight="1" x14ac:dyDescent="0.4">
      <c r="V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row>
    <row r="127" spans="3:90" ht="13.5" customHeight="1" x14ac:dyDescent="0.4">
      <c r="C127" s="107"/>
      <c r="D127" s="107"/>
      <c r="E127" s="107"/>
      <c r="F127" s="107"/>
      <c r="O127" s="107"/>
      <c r="P127" s="107"/>
      <c r="Q127" s="107"/>
      <c r="V127" s="107"/>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row>
    <row r="128" spans="3:90" ht="13.5" customHeight="1" x14ac:dyDescent="0.4">
      <c r="C128" s="107"/>
      <c r="D128" s="107"/>
      <c r="E128" s="107"/>
      <c r="F128" s="107"/>
      <c r="O128" s="107"/>
      <c r="P128" s="107"/>
      <c r="Q128" s="107"/>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row>
    <row r="129" spans="54:83" ht="13.5" customHeight="1" x14ac:dyDescent="0.4">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row>
    <row r="130" spans="54:83" ht="13.5" customHeight="1" x14ac:dyDescent="0.4">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7"/>
      <c r="BZ130" s="107"/>
      <c r="CA130" s="107"/>
      <c r="CB130" s="107"/>
      <c r="CC130" s="107"/>
      <c r="CD130" s="107"/>
      <c r="CE130" s="107"/>
    </row>
    <row r="131" spans="54:83" ht="13.5" customHeight="1" x14ac:dyDescent="0.4">
      <c r="BB131" s="107"/>
      <c r="BC131" s="107"/>
      <c r="BD131" s="107"/>
      <c r="BE131" s="107"/>
      <c r="BF131" s="107"/>
      <c r="BG131" s="107"/>
      <c r="BH131" s="107"/>
      <c r="BI131" s="107"/>
      <c r="BJ131" s="107"/>
      <c r="BK131" s="107"/>
      <c r="BL131" s="107"/>
      <c r="BM131" s="107"/>
      <c r="BN131" s="107"/>
      <c r="BO131" s="107"/>
      <c r="BP131" s="107"/>
      <c r="BQ131" s="107"/>
      <c r="BR131" s="107"/>
      <c r="BS131" s="107"/>
      <c r="BT131" s="107"/>
      <c r="BU131" s="107"/>
      <c r="BV131" s="107"/>
      <c r="BW131" s="107"/>
      <c r="BX131" s="107"/>
      <c r="BY131" s="107"/>
      <c r="BZ131" s="107"/>
      <c r="CA131" s="107"/>
      <c r="CB131" s="107"/>
      <c r="CC131" s="107"/>
      <c r="CD131" s="107"/>
      <c r="CE131" s="107"/>
    </row>
    <row r="132" spans="54:83" ht="13.5" customHeight="1" x14ac:dyDescent="0.4">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7"/>
      <c r="BZ132" s="107"/>
      <c r="CA132" s="107"/>
      <c r="CB132" s="107"/>
      <c r="CC132" s="107"/>
      <c r="CD132" s="107"/>
      <c r="CE132" s="107"/>
    </row>
  </sheetData>
  <sheetProtection password="CCEB" sheet="1" objects="1" scenarios="1"/>
  <protectedRanges>
    <protectedRange sqref="BV34:BY37 CB34:CE37" name="範囲3"/>
    <protectedRange sqref="BI21:BO22 BI24:BO27 BV24:BY27 CB24:CE27 BI34:BO37 BI29:BO32 BV29:BY32 CB29:CE32 BI39:BO46 BA70:CF73 BH80:BP93 BB102:BC103 BB106:BC107 BL102:BM103 BL106:BM107" name="範囲1"/>
    <protectedRange sqref="U2:W3 AB21:AJ22 AB31:AJ34 AB47:AH52 U70:AX73 AA80:AI93 V102:W103 V106:W107 V117:W118 AE106:AF107 AE102:AF103 AI106:AX107" name="範囲2"/>
  </protectedRanges>
  <mergeCells count="344">
    <mergeCell ref="BN102:CF103"/>
    <mergeCell ref="BD117:BP117"/>
    <mergeCell ref="X117:AJ117"/>
    <mergeCell ref="DJ69:DK69"/>
    <mergeCell ref="DL69:DM69"/>
    <mergeCell ref="DN69:DO69"/>
    <mergeCell ref="CR66:CS66"/>
    <mergeCell ref="CT66:CU66"/>
    <mergeCell ref="CV66:CW66"/>
    <mergeCell ref="AY66:AY67"/>
    <mergeCell ref="BA110:CF115"/>
    <mergeCell ref="BB117:BC118"/>
    <mergeCell ref="CU80:CV81"/>
    <mergeCell ref="AG102:AY103"/>
    <mergeCell ref="CT65:CU65"/>
    <mergeCell ref="DJ67:DK67"/>
    <mergeCell ref="DL67:DM67"/>
    <mergeCell ref="DN67:DO67"/>
    <mergeCell ref="DJ68:DK68"/>
    <mergeCell ref="DL68:DM68"/>
    <mergeCell ref="DN68:DO68"/>
    <mergeCell ref="BD106:BI107"/>
    <mergeCell ref="BL106:BM107"/>
    <mergeCell ref="BN106:BO107"/>
    <mergeCell ref="BP106:CF107"/>
    <mergeCell ref="BA90:BF91"/>
    <mergeCell ref="BH90:BP91"/>
    <mergeCell ref="BQ90:BQ91"/>
    <mergeCell ref="BA92:BF93"/>
    <mergeCell ref="BH92:BP93"/>
    <mergeCell ref="BL102:BM103"/>
    <mergeCell ref="BA75:CF78"/>
    <mergeCell ref="BQ80:BQ81"/>
    <mergeCell ref="BA82:BF83"/>
    <mergeCell ref="BH82:BP83"/>
    <mergeCell ref="BH88:BP89"/>
    <mergeCell ref="BQ88:BQ89"/>
    <mergeCell ref="BQ92:BQ93"/>
    <mergeCell ref="HC34:HH37"/>
    <mergeCell ref="HJ34:HO37"/>
    <mergeCell ref="HC38:HD39"/>
    <mergeCell ref="HE38:HF39"/>
    <mergeCell ref="HJ38:HM39"/>
    <mergeCell ref="HN38:HQ39"/>
    <mergeCell ref="HR38:HU39"/>
    <mergeCell ref="DB34:DC37"/>
    <mergeCell ref="BR42:BS46"/>
    <mergeCell ref="DB46:DC49"/>
    <mergeCell ref="DD34:DJ37"/>
    <mergeCell ref="DD46:DJ49"/>
    <mergeCell ref="CR42:CX44"/>
    <mergeCell ref="CR46:CX49"/>
    <mergeCell ref="CI39:CJ42"/>
    <mergeCell ref="CK39:CL42"/>
    <mergeCell ref="CM39:CO42"/>
    <mergeCell ref="BT42:BV46"/>
    <mergeCell ref="BW42:CE46"/>
    <mergeCell ref="DN56:DR58"/>
    <mergeCell ref="DS56:ET58"/>
    <mergeCell ref="DN59:DR61"/>
    <mergeCell ref="DS59:ET61"/>
    <mergeCell ref="DN39:DT42"/>
    <mergeCell ref="DN43:DT46"/>
    <mergeCell ref="CW80:CX81"/>
    <mergeCell ref="CY80:CZ81"/>
    <mergeCell ref="DC80:DD81"/>
    <mergeCell ref="DE80:DF81"/>
    <mergeCell ref="DG80:DH81"/>
    <mergeCell ref="CX67:CZ67"/>
    <mergeCell ref="CX68:CZ68"/>
    <mergeCell ref="CX69:CZ69"/>
    <mergeCell ref="DA68:DB68"/>
    <mergeCell ref="DC68:DD68"/>
    <mergeCell ref="DC69:DD69"/>
    <mergeCell ref="DE68:DF68"/>
    <mergeCell ref="DG68:DH68"/>
    <mergeCell ref="DE69:DF69"/>
    <mergeCell ref="DG69:DH69"/>
    <mergeCell ref="DC67:DD67"/>
    <mergeCell ref="DE67:DF67"/>
    <mergeCell ref="DG67:DH67"/>
    <mergeCell ref="DV24:DY27"/>
    <mergeCell ref="DV29:DY32"/>
    <mergeCell ref="DV34:DY37"/>
    <mergeCell ref="EA24:ED27"/>
    <mergeCell ref="EA29:ED32"/>
    <mergeCell ref="EA34:ED37"/>
    <mergeCell ref="EA43:ED46"/>
    <mergeCell ref="DZ43:DZ46"/>
    <mergeCell ref="V54:AH55"/>
    <mergeCell ref="CY42:DA44"/>
    <mergeCell ref="CY46:DA49"/>
    <mergeCell ref="CY50:DA55"/>
    <mergeCell ref="CI34:CJ37"/>
    <mergeCell ref="CK34:CL37"/>
    <mergeCell ref="CM34:CO37"/>
    <mergeCell ref="AB43:AF46"/>
    <mergeCell ref="AG43:AH46"/>
    <mergeCell ref="AI43:AI46"/>
    <mergeCell ref="CI43:CJ46"/>
    <mergeCell ref="CK43:CL46"/>
    <mergeCell ref="CM43:CO46"/>
    <mergeCell ref="CI47:CJ50"/>
    <mergeCell ref="CK47:CL50"/>
    <mergeCell ref="CM47:CO50"/>
    <mergeCell ref="BI43:BO46"/>
    <mergeCell ref="BB43:BG46"/>
    <mergeCell ref="X106:AB107"/>
    <mergeCell ref="AE106:AF107"/>
    <mergeCell ref="AG106:AH107"/>
    <mergeCell ref="AI106:AX107"/>
    <mergeCell ref="U110:AX115"/>
    <mergeCell ref="V117:W118"/>
    <mergeCell ref="BB106:BC107"/>
    <mergeCell ref="BA95:CF100"/>
    <mergeCell ref="BB102:BC103"/>
    <mergeCell ref="BD102:BI103"/>
    <mergeCell ref="BA88:BF89"/>
    <mergeCell ref="BA80:BF81"/>
    <mergeCell ref="BH80:BP81"/>
    <mergeCell ref="BP104:CB105"/>
    <mergeCell ref="AA80:AI81"/>
    <mergeCell ref="U92:Y93"/>
    <mergeCell ref="AO59:AX63"/>
    <mergeCell ref="BW59:CE63"/>
    <mergeCell ref="BT59:BV63"/>
    <mergeCell ref="V106:W107"/>
    <mergeCell ref="BQ82:BQ83"/>
    <mergeCell ref="AI104:AX105"/>
    <mergeCell ref="CY28:DA33"/>
    <mergeCell ref="CY34:DA37"/>
    <mergeCell ref="BA70:CF73"/>
    <mergeCell ref="CR34:CX37"/>
    <mergeCell ref="BP34:BU37"/>
    <mergeCell ref="BB34:BG37"/>
    <mergeCell ref="BI34:BO37"/>
    <mergeCell ref="BV34:BY37"/>
    <mergeCell ref="BZ34:CA37"/>
    <mergeCell ref="CB34:CE37"/>
    <mergeCell ref="BV29:BY30"/>
    <mergeCell ref="BV31:BY32"/>
    <mergeCell ref="CR68:CU68"/>
    <mergeCell ref="CR69:CU69"/>
    <mergeCell ref="CV68:CW68"/>
    <mergeCell ref="CV69:CW69"/>
    <mergeCell ref="CR67:CS67"/>
    <mergeCell ref="CT67:CU67"/>
    <mergeCell ref="BA65:CF68"/>
    <mergeCell ref="BA49:CF57"/>
    <mergeCell ref="BB39:BG42"/>
    <mergeCell ref="BI39:BO42"/>
    <mergeCell ref="BP39:BQ42"/>
    <mergeCell ref="CR28:CX33"/>
    <mergeCell ref="DT91:EU93"/>
    <mergeCell ref="DO94:DS96"/>
    <mergeCell ref="DT94:EU96"/>
    <mergeCell ref="CU91:CY93"/>
    <mergeCell ref="CZ91:DL93"/>
    <mergeCell ref="CU94:CY96"/>
    <mergeCell ref="CZ94:DL96"/>
    <mergeCell ref="DO91:DS93"/>
    <mergeCell ref="BA84:BF85"/>
    <mergeCell ref="BH84:BP85"/>
    <mergeCell ref="BQ84:BQ85"/>
    <mergeCell ref="BA86:BF87"/>
    <mergeCell ref="BH86:BP87"/>
    <mergeCell ref="BQ86:BQ87"/>
    <mergeCell ref="BT89:BV93"/>
    <mergeCell ref="BW89:CE93"/>
    <mergeCell ref="V43:Z46"/>
    <mergeCell ref="AJ92:AJ93"/>
    <mergeCell ref="U95:AX100"/>
    <mergeCell ref="V102:W103"/>
    <mergeCell ref="X102:AB103"/>
    <mergeCell ref="U88:Y89"/>
    <mergeCell ref="AA88:AI89"/>
    <mergeCell ref="AJ88:AJ89"/>
    <mergeCell ref="AK89:AN93"/>
    <mergeCell ref="AO89:AX93"/>
    <mergeCell ref="U90:Y91"/>
    <mergeCell ref="AA90:AI91"/>
    <mergeCell ref="AA84:AI85"/>
    <mergeCell ref="AJ84:AJ85"/>
    <mergeCell ref="U86:Y87"/>
    <mergeCell ref="AA86:AI87"/>
    <mergeCell ref="AJ86:AJ87"/>
    <mergeCell ref="U80:Y81"/>
    <mergeCell ref="AK59:AN63"/>
    <mergeCell ref="V47:Z50"/>
    <mergeCell ref="AB47:AH50"/>
    <mergeCell ref="CR50:CX55"/>
    <mergeCell ref="AE102:AF103"/>
    <mergeCell ref="AA92:AI93"/>
    <mergeCell ref="U84:Y85"/>
    <mergeCell ref="ES34:EW44"/>
    <mergeCell ref="EX34:FJ44"/>
    <mergeCell ref="C41:F46"/>
    <mergeCell ref="G41:P46"/>
    <mergeCell ref="S41:S46"/>
    <mergeCell ref="U65:AX68"/>
    <mergeCell ref="ES46:EW49"/>
    <mergeCell ref="EX46:FJ49"/>
    <mergeCell ref="U70:AX73"/>
    <mergeCell ref="U75:AX78"/>
    <mergeCell ref="AI47:AJ50"/>
    <mergeCell ref="AK43:AL46"/>
    <mergeCell ref="AM43:AP46"/>
    <mergeCell ref="AQ43:AV46"/>
    <mergeCell ref="AJ80:AJ81"/>
    <mergeCell ref="U82:Y83"/>
    <mergeCell ref="AA82:AI83"/>
    <mergeCell ref="AJ82:AJ83"/>
    <mergeCell ref="AJ90:AJ91"/>
    <mergeCell ref="V37:AW40"/>
    <mergeCell ref="BZ29:CA32"/>
    <mergeCell ref="CB29:CE32"/>
    <mergeCell ref="BP21:BQ22"/>
    <mergeCell ref="BR21:BV22"/>
    <mergeCell ref="BW21:CB22"/>
    <mergeCell ref="BI21:BO22"/>
    <mergeCell ref="BV24:BY27"/>
    <mergeCell ref="CB24:CE27"/>
    <mergeCell ref="BZ24:CA27"/>
    <mergeCell ref="BP24:BU27"/>
    <mergeCell ref="BP29:BU32"/>
    <mergeCell ref="G19:P20"/>
    <mergeCell ref="S22:S25"/>
    <mergeCell ref="BI29:BO32"/>
    <mergeCell ref="BI24:BO27"/>
    <mergeCell ref="V31:Z34"/>
    <mergeCell ref="BB21:BG22"/>
    <mergeCell ref="BB24:BH27"/>
    <mergeCell ref="BB29:BH32"/>
    <mergeCell ref="V25:AW28"/>
    <mergeCell ref="GP14:GQ15"/>
    <mergeCell ref="GR14:GR15"/>
    <mergeCell ref="GR18:GR19"/>
    <mergeCell ref="G21:P22"/>
    <mergeCell ref="ES25:EW33"/>
    <mergeCell ref="EX25:FJ33"/>
    <mergeCell ref="S28:S33"/>
    <mergeCell ref="B27:E30"/>
    <mergeCell ref="G27:P30"/>
    <mergeCell ref="AB31:AJ34"/>
    <mergeCell ref="AK31:AL34"/>
    <mergeCell ref="AM31:AP34"/>
    <mergeCell ref="AQ31:AV34"/>
    <mergeCell ref="DN21:DT22"/>
    <mergeCell ref="DN24:DT27"/>
    <mergeCell ref="DN29:DT32"/>
    <mergeCell ref="DN34:DT37"/>
    <mergeCell ref="EX14:FJ16"/>
    <mergeCell ref="FN14:FR16"/>
    <mergeCell ref="FS14:GE16"/>
    <mergeCell ref="AP14:AU15"/>
    <mergeCell ref="EN14:EP15"/>
    <mergeCell ref="EQ14:ER17"/>
    <mergeCell ref="DB21:DC22"/>
    <mergeCell ref="DD21:DJ22"/>
    <mergeCell ref="CY19:DA20"/>
    <mergeCell ref="CY21:DA22"/>
    <mergeCell ref="ES20:EW22"/>
    <mergeCell ref="EX20:FJ22"/>
    <mergeCell ref="EN20:EO21"/>
    <mergeCell ref="CI21:CJ22"/>
    <mergeCell ref="CK21:CL22"/>
    <mergeCell ref="CM21:CO22"/>
    <mergeCell ref="CR21:CX22"/>
    <mergeCell ref="GP12:GQ13"/>
    <mergeCell ref="GR12:GR13"/>
    <mergeCell ref="B13:E14"/>
    <mergeCell ref="G13:P14"/>
    <mergeCell ref="S13:S14"/>
    <mergeCell ref="U14:Y15"/>
    <mergeCell ref="AA14:AH15"/>
    <mergeCell ref="GR16:GR17"/>
    <mergeCell ref="B17:E18"/>
    <mergeCell ref="G17:P18"/>
    <mergeCell ref="S17:S19"/>
    <mergeCell ref="ES17:EW19"/>
    <mergeCell ref="EX17:FJ19"/>
    <mergeCell ref="FN17:FR19"/>
    <mergeCell ref="B15:F16"/>
    <mergeCell ref="G15:P16"/>
    <mergeCell ref="S15:S16"/>
    <mergeCell ref="EN16:EP17"/>
    <mergeCell ref="GH16:GI17"/>
    <mergeCell ref="GJ16:GK17"/>
    <mergeCell ref="GL16:GM17"/>
    <mergeCell ref="GP16:GQ17"/>
    <mergeCell ref="B11:E12"/>
    <mergeCell ref="G11:P12"/>
    <mergeCell ref="GL7:GM8"/>
    <mergeCell ref="EY9:EY10"/>
    <mergeCell ref="FS17:GE19"/>
    <mergeCell ref="BP12:BP13"/>
    <mergeCell ref="ES14:EW16"/>
    <mergeCell ref="CR19:CX20"/>
    <mergeCell ref="BA14:BF15"/>
    <mergeCell ref="BH14:BO15"/>
    <mergeCell ref="BP14:BP15"/>
    <mergeCell ref="BX14:CC15"/>
    <mergeCell ref="BB18:CD19"/>
    <mergeCell ref="BA12:BF13"/>
    <mergeCell ref="BN16:BO16"/>
    <mergeCell ref="BH12:BO13"/>
    <mergeCell ref="AJ1:AY1"/>
    <mergeCell ref="BV1:CK1"/>
    <mergeCell ref="EN7:EP8"/>
    <mergeCell ref="V18:AW19"/>
    <mergeCell ref="AK16:AL16"/>
    <mergeCell ref="BA7:CF10"/>
    <mergeCell ref="EY7:EY8"/>
    <mergeCell ref="GH7:GI8"/>
    <mergeCell ref="GJ7:GK8"/>
    <mergeCell ref="AY7:AY8"/>
    <mergeCell ref="U12:Y13"/>
    <mergeCell ref="AA12:AH13"/>
    <mergeCell ref="AI12:AI13"/>
    <mergeCell ref="AI14:AI15"/>
    <mergeCell ref="CO58:CO60"/>
    <mergeCell ref="B2:R5"/>
    <mergeCell ref="U2:W3"/>
    <mergeCell ref="X2:AX3"/>
    <mergeCell ref="B7:E8"/>
    <mergeCell ref="G7:P8"/>
    <mergeCell ref="S7:S8"/>
    <mergeCell ref="U7:AX10"/>
    <mergeCell ref="B9:E10"/>
    <mergeCell ref="G9:P10"/>
    <mergeCell ref="S9:S10"/>
    <mergeCell ref="U4:AX5"/>
    <mergeCell ref="B21:E22"/>
    <mergeCell ref="V21:Z22"/>
    <mergeCell ref="AB21:AJ22"/>
    <mergeCell ref="AK21:AL22"/>
    <mergeCell ref="AM21:AP22"/>
    <mergeCell ref="AQ21:AV22"/>
    <mergeCell ref="S20:S21"/>
    <mergeCell ref="B23:E26"/>
    <mergeCell ref="G23:P26"/>
    <mergeCell ref="Q7:Q30"/>
    <mergeCell ref="S11:S12"/>
    <mergeCell ref="B19:E20"/>
  </mergeCells>
  <phoneticPr fontId="3"/>
  <conditionalFormatting sqref="U14:AI15">
    <cfRule type="expression" dxfId="77" priority="104">
      <formula>$AA$12&lt;&gt;"休止（通常の休学）"</formula>
    </cfRule>
  </conditionalFormatting>
  <conditionalFormatting sqref="U55">
    <cfRule type="expression" dxfId="76" priority="103">
      <formula>$AA$12="休止（通常の休学）"</formula>
    </cfRule>
  </conditionalFormatting>
  <conditionalFormatting sqref="V18:AW35">
    <cfRule type="expression" dxfId="75" priority="102">
      <formula>$AA$12="休止（長期履修学生の貸与先送り）"</formula>
    </cfRule>
  </conditionalFormatting>
  <conditionalFormatting sqref="V25:AW42 V47:AW52 V43:AB43 V44:AA46 AJ43:AW46 AG43">
    <cfRule type="expression" dxfId="74" priority="101">
      <formula>$AA$12="休止（通常の休学）"</formula>
    </cfRule>
  </conditionalFormatting>
  <conditionalFormatting sqref="V18:AW23 V37:AW42 V47:AW53 V43:AB43 V44:AA46 AJ43:AW46 AG43">
    <cfRule type="expression" dxfId="73" priority="100">
      <formula>$AA$12="休止（長期欠席）"</formula>
    </cfRule>
  </conditionalFormatting>
  <conditionalFormatting sqref="BP34">
    <cfRule type="expression" dxfId="72" priority="98">
      <formula>$BI$34="私費"</formula>
    </cfRule>
  </conditionalFormatting>
  <conditionalFormatting sqref="BV34:CE37">
    <cfRule type="expression" dxfId="71" priority="97">
      <formula>$BI$34="私費"</formula>
    </cfRule>
  </conditionalFormatting>
  <conditionalFormatting sqref="BB39:BQ42">
    <cfRule type="expression" dxfId="70" priority="95">
      <formula>AND($BI$24="休学",$CO$58=0)</formula>
    </cfRule>
  </conditionalFormatting>
  <conditionalFormatting sqref="BP32:BU32 BP29:BV29 BP30:BU30 BP31:BV31 BZ29:CE32">
    <cfRule type="expression" dxfId="69" priority="55">
      <formula>$BI$24=$BI$29</formula>
    </cfRule>
    <cfRule type="expression" dxfId="68" priority="56">
      <formula>$BI$24=""</formula>
    </cfRule>
    <cfRule type="expression" dxfId="67" priority="90">
      <formula>$BI$29=""</formula>
    </cfRule>
  </conditionalFormatting>
  <conditionalFormatting sqref="BV29 BV31 BZ29:CE32">
    <cfRule type="expression" dxfId="66" priority="54">
      <formula>$BI$24=$BI$29</formula>
    </cfRule>
    <cfRule type="expression" dxfId="65" priority="89">
      <formula>$BI$29=""</formula>
    </cfRule>
  </conditionalFormatting>
  <conditionalFormatting sqref="BA7:CF28 BA64:CF80 CF59:CF63 BW59 BA59:BQ63 BS59:BT59 BS60:BS63 BA94:CF101 BA89:BQ93 BS90:BS93 BS89:BT89 BW89 CF89:CF93 BA47:CF58 BA86:CF88 BA81:BT85 BA40:BS41 CF40:CF46 BA33:CF33 BA38:CF39 BA34:BP34 BA35:BO37 BV34:CF37 BA29:BV29 BA30:BU30 BA31:BV31 BA32:BU32 BZ29:CF32 BA43:BQ46 BA42:BR42">
    <cfRule type="expression" dxfId="64" priority="60">
      <formula>OR($AA$12="休止（通常の休学）",$AA$12="休止（長期欠席）",$AA$12="休止（長期履修学生の貸与先送り）")</formula>
    </cfRule>
  </conditionalFormatting>
  <conditionalFormatting sqref="AJ43:AX43 AG43">
    <cfRule type="expression" dxfId="63" priority="87">
      <formula>$AA$12="休止（留学）"</formula>
    </cfRule>
  </conditionalFormatting>
  <conditionalFormatting sqref="BP34 BV34:CE37">
    <cfRule type="expression" dxfId="62" priority="86">
      <formula>OR($BI$34="私費",$BI$34="")</formula>
    </cfRule>
  </conditionalFormatting>
  <conditionalFormatting sqref="BV34:CE37">
    <cfRule type="expression" dxfId="61" priority="85">
      <formula>OR($BI$34="私費",$BI$34="")</formula>
    </cfRule>
  </conditionalFormatting>
  <conditionalFormatting sqref="U7:AX42 U47:AX53 U43:AB43 U44:AA46 AJ44:AX46 U106:AX116 U102:AD103 U64:AX101 U59:AN63 U56:AX58 U55 U118:AX119 U117:X117 AK117:AX117 U104:AI104 U105:AH105">
    <cfRule type="expression" dxfId="60" priority="65">
      <formula>$AA$12="休止（留学）"</formula>
    </cfRule>
  </conditionalFormatting>
  <conditionalFormatting sqref="U6:CF28 U47:CF53 U43:AB43 U44:AA46 AG43 U64:CF80 CF59:CF63 BW59 U59:AN63 BS59:BT59 BS60:BS63 U89:BQ93 BS90:BS93 BS89:BT89 BW89 CF89:CF93 U40:BS41 AJ43:BQ46 U86:CF88 U81:BT85 CF40:CF46 U94:CF101 U106:AZ116 AY59:BQ63 U33:CF33 U56:CF58 U55 AY54:CF55 U38:CF39 U34:BP34 U35:BO37 BV34:CF37 U29:BV29 U30:BU30 U31:BV31 U32:BU32 BZ29:CF32 U42:BR42 U118:AZ119 U117:X117 AK117:AZ117 U104:AI104 U105:AH105 U103:AF103 U102:AG102 AY104:AZ105 AZ102:AZ103">
    <cfRule type="expression" dxfId="59" priority="2">
      <formula>$U$2=""</formula>
    </cfRule>
  </conditionalFormatting>
  <conditionalFormatting sqref="AI43">
    <cfRule type="expression" dxfId="58" priority="63">
      <formula>$AA$12="休止（留学）"</formula>
    </cfRule>
  </conditionalFormatting>
  <conditionalFormatting sqref="AI43">
    <cfRule type="expression" dxfId="57" priority="62">
      <formula>$U$2=""</formula>
    </cfRule>
  </conditionalFormatting>
  <conditionalFormatting sqref="BB29:BO32">
    <cfRule type="expression" dxfId="56" priority="61">
      <formula>$BI$24=""</formula>
    </cfRule>
  </conditionalFormatting>
  <conditionalFormatting sqref="AI43:AI46">
    <cfRule type="expression" dxfId="55" priority="58">
      <formula>OR($AA$12="休止（長期欠席）",$AA$12="休止（通常の休学）",$AA$12="休止（留学）")</formula>
    </cfRule>
    <cfRule type="expression" dxfId="54" priority="59">
      <formula>$BH$12="休止（留学）"</formula>
    </cfRule>
  </conditionalFormatting>
  <conditionalFormatting sqref="BI29:BO32">
    <cfRule type="expression" dxfId="53" priority="57">
      <formula>$BI$24=$BI$29</formula>
    </cfRule>
  </conditionalFormatting>
  <conditionalFormatting sqref="BV29 BV31 BZ29:CE32">
    <cfRule type="expression" dxfId="52" priority="25">
      <formula>OR($BI$29="",$BI$24=$BI$29)</formula>
    </cfRule>
  </conditionalFormatting>
  <conditionalFormatting sqref="BW59 CF59:CF63">
    <cfRule type="cellIs" dxfId="51" priority="52" operator="equal">
      <formula>$DS$59</formula>
    </cfRule>
    <cfRule type="cellIs" dxfId="50" priority="53" operator="equal">
      <formula>$DS$56</formula>
    </cfRule>
  </conditionalFormatting>
  <conditionalFormatting sqref="BW42">
    <cfRule type="cellIs" dxfId="49" priority="48" operator="equal">
      <formula>$DS$59</formula>
    </cfRule>
    <cfRule type="cellIs" dxfId="48" priority="49" operator="equal">
      <formula>$DS$56</formula>
    </cfRule>
  </conditionalFormatting>
  <conditionalFormatting sqref="AE102:AF103 AG102">
    <cfRule type="expression" dxfId="47" priority="38">
      <formula>$BH$12="休止（留学）"</formula>
    </cfRule>
    <cfRule type="expression" dxfId="46" priority="40">
      <formula>OR($AA$12="休止（通常の休学）",$AA$12="休止（長期履修学生の貸与先送り）")</formula>
    </cfRule>
  </conditionalFormatting>
  <conditionalFormatting sqref="AG43:AI46">
    <cfRule type="expression" dxfId="45" priority="39">
      <formula>$U$2=""</formula>
    </cfRule>
  </conditionalFormatting>
  <conditionalFormatting sqref="AO59:AX63">
    <cfRule type="expression" dxfId="44" priority="27">
      <formula>$U$2=""</formula>
    </cfRule>
    <cfRule type="expression" dxfId="43" priority="31">
      <formula>$BH$12="休止（留学）"</formula>
    </cfRule>
    <cfRule type="expression" dxfId="42" priority="32">
      <formula>$AO$59=$DS$59</formula>
    </cfRule>
    <cfRule type="expression" dxfId="41" priority="33">
      <formula>$AO$59=$DS$59</formula>
    </cfRule>
    <cfRule type="expression" dxfId="40" priority="34">
      <formula>$AO$59=$DS$56</formula>
    </cfRule>
  </conditionalFormatting>
  <conditionalFormatting sqref="AO89:AX93">
    <cfRule type="expression" dxfId="39" priority="30">
      <formula>$AO$89=$DT$94</formula>
    </cfRule>
    <cfRule type="expression" dxfId="38" priority="64">
      <formula>$AO$89=$DT$91</formula>
    </cfRule>
  </conditionalFormatting>
  <conditionalFormatting sqref="AO89:AX93 AO59:AX63">
    <cfRule type="expression" dxfId="37" priority="29">
      <formula>$BH$12="休止（留学）"</formula>
    </cfRule>
  </conditionalFormatting>
  <conditionalFormatting sqref="BA7:CF28 BA104:CF116 BA102:BK103 BN102 BA38:CF41 BA34:BP34 BA35:BO37 BV34:CF37 BA33:CF33 BA29:BV29 BA30:BU30 BA31:BV31 BA32:BU32 BZ29:CF32 BA47:CF101 BA42:BR42 BA43:BQ46 BT42:CF46 BA118:CF120 BA117:BD117 BQ117:CF117">
    <cfRule type="expression" dxfId="36" priority="1">
      <formula>$U$2=""</formula>
    </cfRule>
    <cfRule type="expression" dxfId="35" priority="4">
      <formula>OR($AA$12="休止（通常の休学）",$AA$12="休止（長期欠席）",$AA$12="休止（長期履修学生の貸与先送り）")</formula>
    </cfRule>
  </conditionalFormatting>
  <conditionalFormatting sqref="BW89:CE93">
    <cfRule type="expression" dxfId="34" priority="26">
      <formula>$BW$89=$CZ$94</formula>
    </cfRule>
    <cfRule type="expression" dxfId="33" priority="50">
      <formula>$BW$89=$CZ$91</formula>
    </cfRule>
  </conditionalFormatting>
  <conditionalFormatting sqref="BL102:BM103">
    <cfRule type="expression" dxfId="32" priority="22">
      <formula>$U$2=""</formula>
    </cfRule>
    <cfRule type="expression" dxfId="31" priority="23">
      <formula>OR($AA$12="休止（通常の休学）",$AA$12="休止（長期欠席）",$AA$12="休止（長期履修学生の貸与先送り）")</formula>
    </cfRule>
  </conditionalFormatting>
  <conditionalFormatting sqref="U54:AX57">
    <cfRule type="expression" dxfId="30" priority="13">
      <formula>$AA$12="休止（留学）"</formula>
    </cfRule>
    <cfRule type="expression" dxfId="29" priority="14">
      <formula>$U$2&lt;&gt;"✔"</formula>
    </cfRule>
    <cfRule type="expression" dxfId="28" priority="19">
      <formula>$AA$12="休止（通常の休学）"</formula>
    </cfRule>
    <cfRule type="expression" dxfId="27" priority="28">
      <formula>$AA$12="休止（長期欠席）"</formula>
    </cfRule>
  </conditionalFormatting>
  <conditionalFormatting sqref="U54 AX54:AX55">
    <cfRule type="expression" dxfId="26" priority="12">
      <formula>$BH$12="休止（留学）"</formula>
    </cfRule>
  </conditionalFormatting>
  <conditionalFormatting sqref="BV29:BY32">
    <cfRule type="expression" dxfId="25" priority="6">
      <formula>$BI$24=""</formula>
    </cfRule>
    <cfRule type="expression" dxfId="24" priority="7">
      <formula>$BI$29=""</formula>
    </cfRule>
    <cfRule type="expression" dxfId="23" priority="8">
      <formula>$BI$24=$BI$29</formula>
    </cfRule>
  </conditionalFormatting>
  <conditionalFormatting sqref="BD118:CC118 BD117 BQ117:CC117">
    <cfRule type="expression" dxfId="22" priority="15">
      <formula>$AA$12&lt;&gt;"休止（留学）"</formula>
    </cfRule>
    <cfRule type="expression" dxfId="21" priority="24">
      <formula>$AA$12&lt;&gt;"休止（留学）"</formula>
    </cfRule>
  </conditionalFormatting>
  <conditionalFormatting sqref="BD117:BP117">
    <cfRule type="expression" dxfId="20" priority="3">
      <formula>$BH$12="休止（留学）"</formula>
    </cfRule>
  </conditionalFormatting>
  <conditionalFormatting sqref="X117:AJ117">
    <cfRule type="expression" dxfId="19" priority="11">
      <formula>$AA$12&lt;&gt;"休止（留学）"</formula>
    </cfRule>
  </conditionalFormatting>
  <dataValidations count="28">
    <dataValidation type="date" allowBlank="1" showInputMessage="1" showErrorMessage="1" error="西暦YYYY/MM/DDの形式で入力してください。" sqref="BH80:BP81">
      <formula1>1</formula1>
      <formula2>219148</formula2>
    </dataValidation>
    <dataValidation type="textLength" allowBlank="1" showInputMessage="1" showErrorMessage="1" error="50文字以上の入力はできません。簡潔にご記入ください（入らない場合４．学連絡事項記入欄も併せてご活用ください）。" sqref="AI106:AX107 BP106:CF107">
      <formula1>0</formula1>
      <formula2>50</formula2>
    </dataValidation>
    <dataValidation type="list" allowBlank="1" showInputMessage="1" showErrorMessage="1" sqref="U2:W3">
      <formula1>$HK$2:$HK$3</formula1>
    </dataValidation>
    <dataValidation allowBlank="1" showInputMessage="1" showErrorMessage="1" error="西暦YYYY/MM/DDの形式で入力してください。" sqref="AP14:AU15 CI39:CO52 AB43:AF46 GH7:GM8 BW21:CB22 BX14:CC15 AV20:AX20 AQ31:AV36 BP39:BQ42 AW33:AX33 AQ43:AV46 CC20:CE20 CI34:CO37 AY18:BA19 AQ21:AV22 AP23:AU24 AY14:AZ16 BQ16:CE16 BA16:BN16 BH92:BK92 BH86:BP89 CI21:CO22 GH16:GM17 AI47:AI52 CF16:CF18 AW44:AX45 AH57:AI63 CG14:DM18 EE14:EM18 AG43 AJ43:AJ52"/>
    <dataValidation type="date" allowBlank="1" showInputMessage="1" showErrorMessage="1" error="西暦YYYY/MM/DDの形式で入力してください。" sqref="AA23:AI24 AP12:AU13 AB35:AJ36 BX12:CC13 BI47:BI48">
      <formula1>367</formula1>
      <formula2>110305</formula2>
    </dataValidation>
    <dataValidation type="whole" allowBlank="1" showInputMessage="1" showErrorMessage="1" error="6桁の学校番号を入力してください。" sqref="BH90:BP91">
      <formula1>100000</formula1>
      <formula2>999999</formula2>
    </dataValidation>
    <dataValidation type="list" allowBlank="1" showInputMessage="1" showErrorMessage="1" sqref="V102:W103">
      <formula1>$CK$102:$CK$103</formula1>
    </dataValidation>
    <dataValidation type="list" allowBlank="1" showInputMessage="1" showErrorMessage="1" sqref="V106:W107">
      <formula1>$CJ$102:$CJ$103</formula1>
    </dataValidation>
    <dataValidation type="list" allowBlank="1" showInputMessage="1" showErrorMessage="1" sqref="AE106:AF107 BL102:BM103 BL106:BM107 AE102:AF103">
      <formula1>$CL$102:$CL$103</formula1>
    </dataValidation>
    <dataValidation type="list" allowBlank="1" showInputMessage="1" showErrorMessage="1" sqref="BI24:BO27 CI58">
      <formula1>$CI$58:$CI$61</formula1>
    </dataValidation>
    <dataValidation type="list" allowBlank="1" showInputMessage="1" showErrorMessage="1" error="西暦YYYY/MM/DDの形式で入力してください。" sqref="BI34:BO37">
      <formula1>$CI$27:$CI$30</formula1>
    </dataValidation>
    <dataValidation type="list" allowBlank="1" showInputMessage="1" showErrorMessage="1" error="西暦YYYY/MM/DDの形式で入力してください。" sqref="BI29:BO32">
      <formula1>$CJ$58:$CJ$61</formula1>
    </dataValidation>
    <dataValidation type="list" allowBlank="1" showInputMessage="1" showErrorMessage="1" sqref="BI43:BO46">
      <formula1>$CI$62:$CI$64</formula1>
    </dataValidation>
    <dataValidation type="list" allowBlank="1" showInputMessage="1" showErrorMessage="1" errorTitle="休止希望年月エラー" error="西暦YYYY/MMの形式で入力してください。またはその休止開始年月は選択できません。休止可能な年月を入力するか、プルダウンから選択してください。" sqref="BI39:BO42">
      <formula1>$CO$70:$CO$94</formula1>
    </dataValidation>
    <dataValidation type="list" allowBlank="1" showInputMessage="1" showErrorMessage="1" sqref="BB102:BC103">
      <formula1>$CK$110:$CK$111</formula1>
    </dataValidation>
    <dataValidation type="list" allowBlank="1" showInputMessage="1" showErrorMessage="1" sqref="BB106:BC107">
      <formula1>$CJ$110:$CJ$111</formula1>
    </dataValidation>
    <dataValidation type="list" allowBlank="1" showInputMessage="1" showErrorMessage="1" sqref="BB117:BC118">
      <formula1>$CL$114:$CL$115</formula1>
    </dataValidation>
    <dataValidation type="list" allowBlank="1" showInputMessage="1" showErrorMessage="1" sqref="V117:W118">
      <formula1>$CJ$114:$CJ$115</formula1>
    </dataValidation>
    <dataValidation type="date" allowBlank="1" showInputMessage="1" showErrorMessage="1" errorTitle="休学日エラー" error="西暦YYYY/MM/DDの形式で入力してください。" sqref="AB21:AJ22">
      <formula1>367</formula1>
      <formula2>110305</formula2>
    </dataValidation>
    <dataValidation type="date" allowBlank="1" showInputMessage="1" showErrorMessage="1" errorTitle="休止開始年月エラー" error="西暦YYYY/MMの形式で入力してください。" sqref="AB31:AJ34">
      <formula1>367</formula1>
      <formula2>110305</formula2>
    </dataValidation>
    <dataValidation type="date" allowBlank="1" showInputMessage="1" showErrorMessage="1" errorTitle="卒業期エラー" error="西暦YYYY/MMの形式で入力してください。" sqref="AB47:AH52">
      <formula1>367</formula1>
      <formula2>110305</formula2>
    </dataValidation>
    <dataValidation type="date" allowBlank="1" showInputMessage="1" showErrorMessage="1" errorTitle="学校証明日エラー" error="西暦YYYY/MM/DDの形式で入力してください。" sqref="AA80:AI81">
      <formula1>1</formula1>
      <formula2>219148</formula2>
    </dataValidation>
    <dataValidation type="whole" allowBlank="1" showInputMessage="1" showErrorMessage="1" errorTitle="学校番号エラー" error="6桁の学校番号を入力してください。" sqref="AA90:AI91">
      <formula1>100000</formula1>
      <formula2>999999</formula2>
    </dataValidation>
    <dataValidation type="date" allowBlank="1" showInputMessage="1" showErrorMessage="1" errorTitle="身分Ⅰの期間エラー①" error="西暦YYYY/MM/DDの形式で入力してください。" sqref="BV24:BY27">
      <formula1>1</formula1>
      <formula2>401655</formula2>
    </dataValidation>
    <dataValidation type="date" allowBlank="1" showInputMessage="1" showErrorMessage="1" errorTitle="身分Ⅰの期間エラー②" error="西暦YYYY/MM/DDの形式で入力してください。または開始日より前の日付が入力されています。" sqref="CB24:CE27">
      <formula1>BV24</formula1>
      <formula2>401655</formula2>
    </dataValidation>
    <dataValidation type="date" allowBlank="1" showInputMessage="1" showErrorMessage="1" errorTitle="身分Ⅱの期間エラー②" error="西暦YYYY/MM/DDの形式で入力してください。または開始日より前の日付が入力されています。" sqref="CB29:CE32">
      <formula1>BV29</formula1>
      <formula2>401655</formula2>
    </dataValidation>
    <dataValidation type="date" allowBlank="1" showInputMessage="1" showErrorMessage="1" errorTitle="国費受給期間エラー①" error="開始月より前の月が入力されています。" sqref="CB34:CE37">
      <formula1>HJ34</formula1>
      <formula2>401655</formula2>
    </dataValidation>
    <dataValidation type="textLength" allowBlank="1" showInputMessage="1" showErrorMessage="1" error="全角１３０文字以内で入力してください。" sqref="BA70:CF73 U70:AX73">
      <formula1>0</formula1>
      <formula2>130</formula2>
    </dataValidation>
  </dataValidations>
  <printOptions horizontalCentered="1" verticalCentered="1"/>
  <pageMargins left="0.39370078740157483" right="0" top="0" bottom="0" header="0.51181102362204722" footer="0.51181102362204722"/>
  <pageSetup paperSize="9" scale="4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CX396"/>
  <sheetViews>
    <sheetView showGridLines="0" view="pageBreakPreview" zoomScale="70" zoomScaleNormal="96" zoomScaleSheetLayoutView="70" workbookViewId="0">
      <selection activeCell="BS23" sqref="BS23"/>
    </sheetView>
  </sheetViews>
  <sheetFormatPr defaultColWidth="7.875" defaultRowHeight="13.5" x14ac:dyDescent="0.4"/>
  <cols>
    <col min="1" max="48" width="2.875" style="2" customWidth="1"/>
    <col min="49" max="54" width="2.875" style="1" customWidth="1"/>
    <col min="55" max="55" width="2.625" style="2" hidden="1" customWidth="1"/>
    <col min="56" max="56" width="2" style="2" hidden="1" customWidth="1"/>
    <col min="57" max="68" width="7.875" style="2" hidden="1" customWidth="1"/>
    <col min="69" max="75" width="7.875" style="2" customWidth="1"/>
    <col min="76" max="76" width="55.75" style="2" customWidth="1"/>
    <col min="77" max="97" width="7.875" style="2" customWidth="1"/>
    <col min="98" max="99" width="7.875" style="2" hidden="1" customWidth="1"/>
    <col min="100" max="16384" width="7.875" style="2"/>
  </cols>
  <sheetData>
    <row r="1" spans="1:99" ht="14.25" thickBot="1" x14ac:dyDescent="0.45">
      <c r="A1" s="1"/>
      <c r="B1" s="1040" t="s">
        <v>0</v>
      </c>
      <c r="C1" s="1040"/>
      <c r="D1" s="1040"/>
      <c r="E1" s="1040"/>
      <c r="F1" s="1040"/>
      <c r="G1" s="1040"/>
      <c r="H1" s="1040"/>
      <c r="I1" s="1040"/>
      <c r="J1" s="1040"/>
      <c r="K1" s="1040"/>
      <c r="L1" s="1040"/>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99" ht="18" customHeight="1" x14ac:dyDescent="0.4">
      <c r="A2" s="1"/>
      <c r="B2" s="1040"/>
      <c r="C2" s="1040"/>
      <c r="D2" s="1040"/>
      <c r="E2" s="1040"/>
      <c r="F2" s="1040"/>
      <c r="G2" s="1040"/>
      <c r="H2" s="1040"/>
      <c r="I2" s="1040"/>
      <c r="J2" s="1040"/>
      <c r="K2" s="1040"/>
      <c r="L2" s="1040"/>
      <c r="M2" s="3"/>
      <c r="N2" s="3"/>
      <c r="P2" s="1041" t="s">
        <v>77</v>
      </c>
      <c r="Q2" s="1041"/>
      <c r="R2" s="1041"/>
      <c r="S2" s="1041"/>
      <c r="T2" s="1041"/>
      <c r="U2" s="1041"/>
      <c r="V2" s="1041"/>
      <c r="W2" s="1041"/>
      <c r="X2" s="1041"/>
      <c r="Y2" s="1041"/>
      <c r="Z2" s="1041"/>
      <c r="AA2" s="1041"/>
      <c r="AB2" s="1041"/>
      <c r="AC2" s="1041"/>
      <c r="AD2" s="1041"/>
      <c r="AE2" s="1041"/>
      <c r="AF2" s="1041"/>
      <c r="AG2" s="1041"/>
      <c r="AH2" s="1041"/>
      <c r="AI2" s="1041"/>
      <c r="AJ2" s="1041"/>
      <c r="AK2" s="1041"/>
      <c r="AL2" s="1041"/>
      <c r="AM2" s="1041"/>
      <c r="AN2" s="1041"/>
      <c r="AP2" s="1056" t="s">
        <v>228</v>
      </c>
      <c r="AQ2" s="1057"/>
      <c r="AR2" s="1057"/>
      <c r="AS2" s="1057"/>
      <c r="AT2" s="1057"/>
      <c r="AU2" s="1057"/>
      <c r="AV2" s="1057"/>
      <c r="AW2" s="1057"/>
      <c r="AX2" s="1057"/>
      <c r="AY2" s="1057"/>
      <c r="AZ2" s="1057"/>
      <c r="BA2" s="1058"/>
      <c r="CT2" s="2" t="s">
        <v>212</v>
      </c>
      <c r="CU2" s="2" t="s">
        <v>213</v>
      </c>
    </row>
    <row r="3" spans="1:99" ht="18" customHeight="1" thickBot="1" x14ac:dyDescent="0.45">
      <c r="A3" s="1"/>
      <c r="D3" s="1"/>
      <c r="E3" s="1"/>
      <c r="F3" s="1"/>
      <c r="G3" s="1"/>
      <c r="H3" s="1"/>
      <c r="I3" s="1"/>
      <c r="J3" s="3"/>
      <c r="K3" s="3"/>
      <c r="L3" s="3"/>
      <c r="M3" s="3"/>
      <c r="N3" s="3"/>
      <c r="O3" s="4"/>
      <c r="P3" s="1041"/>
      <c r="Q3" s="1041"/>
      <c r="R3" s="1041"/>
      <c r="S3" s="1041"/>
      <c r="T3" s="1041"/>
      <c r="U3" s="1041"/>
      <c r="V3" s="1041"/>
      <c r="W3" s="1041"/>
      <c r="X3" s="1041"/>
      <c r="Y3" s="1041"/>
      <c r="Z3" s="1041"/>
      <c r="AA3" s="1041"/>
      <c r="AB3" s="1041"/>
      <c r="AC3" s="1041"/>
      <c r="AD3" s="1041"/>
      <c r="AE3" s="1041"/>
      <c r="AF3" s="1041"/>
      <c r="AG3" s="1041"/>
      <c r="AH3" s="1041"/>
      <c r="AI3" s="1041"/>
      <c r="AJ3" s="1041"/>
      <c r="AK3" s="1041"/>
      <c r="AL3" s="1041"/>
      <c r="AM3" s="1041"/>
      <c r="AN3" s="1041"/>
      <c r="AO3" s="328"/>
      <c r="AP3" s="1059"/>
      <c r="AQ3" s="1060"/>
      <c r="AR3" s="1060"/>
      <c r="AS3" s="1060"/>
      <c r="AT3" s="1060"/>
      <c r="AU3" s="1060"/>
      <c r="AV3" s="1060"/>
      <c r="AW3" s="1060"/>
      <c r="AX3" s="1060"/>
      <c r="AY3" s="1060"/>
      <c r="AZ3" s="1060"/>
      <c r="BA3" s="1061"/>
    </row>
    <row r="4" spans="1:99" ht="18" customHeight="1" x14ac:dyDescent="0.4">
      <c r="A4" s="1"/>
      <c r="B4" s="5" t="s">
        <v>1</v>
      </c>
      <c r="C4" s="1"/>
      <c r="D4" s="3"/>
      <c r="E4" s="3"/>
      <c r="F4" s="3"/>
      <c r="G4" s="3"/>
      <c r="H4" s="3"/>
      <c r="I4" s="3"/>
      <c r="J4" s="3"/>
      <c r="K4" s="3"/>
      <c r="L4" s="3"/>
      <c r="M4" s="3"/>
      <c r="N4" s="3"/>
      <c r="O4" s="3"/>
      <c r="P4" s="3"/>
      <c r="Q4" s="3"/>
      <c r="R4" s="3"/>
      <c r="S4" s="1068" t="s">
        <v>245</v>
      </c>
      <c r="T4" s="1068"/>
      <c r="U4" s="1068"/>
      <c r="V4" s="1068"/>
      <c r="W4" s="1068"/>
      <c r="X4" s="1068"/>
      <c r="Y4" s="1068"/>
      <c r="Z4" s="1068"/>
      <c r="AA4" s="1068"/>
      <c r="AB4" s="1068"/>
      <c r="AC4" s="1068"/>
      <c r="AD4" s="1068"/>
      <c r="AE4" s="1068"/>
      <c r="AF4" s="1068"/>
      <c r="AG4" s="1068"/>
      <c r="AH4" s="1068"/>
      <c r="AI4" s="1068"/>
      <c r="AJ4" s="1068"/>
      <c r="AK4" s="1068"/>
      <c r="AL4" s="1068"/>
      <c r="AM4" s="3"/>
      <c r="AN4" s="3"/>
      <c r="AO4" s="3"/>
      <c r="AP4" s="1062" t="str">
        <f>IF(OR(AB105="✔",AS105="✔",AB110="✔",AJ110="✔",AJ105="✔"),"送付必要","送付不要")</f>
        <v>送付不要</v>
      </c>
      <c r="AQ4" s="1063"/>
      <c r="AR4" s="1063"/>
      <c r="AS4" s="1063"/>
      <c r="AT4" s="1063"/>
      <c r="AU4" s="1063"/>
      <c r="AV4" s="1063"/>
      <c r="AW4" s="1063"/>
      <c r="AX4" s="1063"/>
      <c r="AY4" s="1063"/>
      <c r="AZ4" s="1063"/>
      <c r="BA4" s="1064"/>
    </row>
    <row r="5" spans="1:99" ht="18" customHeight="1" thickBot="1" x14ac:dyDescent="0.45">
      <c r="A5" s="1"/>
      <c r="B5" s="6" t="s">
        <v>2</v>
      </c>
      <c r="C5" s="3"/>
      <c r="D5" s="7"/>
      <c r="E5" s="7"/>
      <c r="F5" s="7"/>
      <c r="G5" s="7"/>
      <c r="H5" s="7"/>
      <c r="I5" s="7"/>
      <c r="J5" s="7"/>
      <c r="K5" s="7"/>
      <c r="L5" s="7"/>
      <c r="M5" s="7"/>
      <c r="N5" s="7"/>
      <c r="O5" s="7"/>
      <c r="P5" s="7"/>
      <c r="Q5" s="1"/>
      <c r="R5" s="1"/>
      <c r="S5" s="1068"/>
      <c r="T5" s="1068"/>
      <c r="U5" s="1068"/>
      <c r="V5" s="1068"/>
      <c r="W5" s="1068"/>
      <c r="X5" s="1068"/>
      <c r="Y5" s="1068"/>
      <c r="Z5" s="1068"/>
      <c r="AA5" s="1068"/>
      <c r="AB5" s="1068"/>
      <c r="AC5" s="1068"/>
      <c r="AD5" s="1068"/>
      <c r="AE5" s="1068"/>
      <c r="AF5" s="1068"/>
      <c r="AG5" s="1068"/>
      <c r="AH5" s="1068"/>
      <c r="AI5" s="1068"/>
      <c r="AJ5" s="1068"/>
      <c r="AK5" s="1068"/>
      <c r="AL5" s="1068"/>
      <c r="AM5" s="1"/>
      <c r="AN5" s="1"/>
      <c r="AO5" s="1"/>
      <c r="AP5" s="1065"/>
      <c r="AQ5" s="1066"/>
      <c r="AR5" s="1066"/>
      <c r="AS5" s="1066"/>
      <c r="AT5" s="1066"/>
      <c r="AU5" s="1066"/>
      <c r="AV5" s="1066"/>
      <c r="AW5" s="1066"/>
      <c r="AX5" s="1066"/>
      <c r="AY5" s="1066"/>
      <c r="AZ5" s="1066"/>
      <c r="BA5" s="1067"/>
    </row>
    <row r="6" spans="1:99"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99" ht="6" customHeight="1" thickBot="1" x14ac:dyDescent="0.45">
      <c r="A7" s="1"/>
      <c r="B7" s="8"/>
      <c r="C7" s="9"/>
      <c r="D7" s="10"/>
      <c r="E7" s="10"/>
      <c r="F7" s="10"/>
      <c r="G7" s="10"/>
      <c r="H7" s="10"/>
      <c r="I7" s="10"/>
      <c r="J7" s="10"/>
      <c r="K7" s="10"/>
      <c r="L7" s="10"/>
      <c r="M7" s="10"/>
      <c r="N7" s="10"/>
      <c r="O7" s="10"/>
      <c r="P7" s="10"/>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2"/>
    </row>
    <row r="8" spans="1:99" ht="18" customHeight="1" thickBot="1" x14ac:dyDescent="0.45">
      <c r="A8" s="1"/>
      <c r="B8" s="13"/>
      <c r="C8" s="1042" t="str">
        <f>IF(OR(AV142&lt;&gt;0,'②異動情報・学校情報・機構に送付が必要な場合（学校入力用）'!U2=""),"","✔")</f>
        <v/>
      </c>
      <c r="D8" s="1043"/>
      <c r="E8" s="14" t="s">
        <v>3</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6"/>
      <c r="AL8" s="16"/>
      <c r="AM8" s="17"/>
      <c r="AN8" s="17"/>
      <c r="AO8" s="17"/>
      <c r="AP8" s="17"/>
      <c r="AQ8" s="17"/>
      <c r="AR8" s="17"/>
      <c r="AS8" s="17"/>
      <c r="AT8" s="17"/>
      <c r="AU8" s="17"/>
      <c r="AV8" s="17"/>
      <c r="AW8" s="18"/>
      <c r="AX8" s="18"/>
      <c r="AY8" s="18"/>
      <c r="AZ8" s="18"/>
      <c r="BA8" s="19"/>
    </row>
    <row r="9" spans="1:99" ht="18" customHeight="1" x14ac:dyDescent="0.4">
      <c r="A9" s="1"/>
      <c r="B9" s="1044" t="s">
        <v>4</v>
      </c>
      <c r="C9" s="1045"/>
      <c r="D9" s="1045"/>
      <c r="E9" s="1045"/>
      <c r="F9" s="1045"/>
      <c r="G9" s="1045"/>
      <c r="H9" s="1045"/>
      <c r="I9" s="1045"/>
      <c r="J9" s="1045"/>
      <c r="K9" s="1045"/>
      <c r="L9" s="1045"/>
      <c r="M9" s="1045"/>
      <c r="N9" s="1045"/>
      <c r="O9" s="1045"/>
      <c r="P9" s="1045"/>
      <c r="Q9" s="1045"/>
      <c r="R9" s="1045"/>
      <c r="S9" s="1045"/>
      <c r="T9" s="1045"/>
      <c r="U9" s="1045"/>
      <c r="V9" s="1045"/>
      <c r="W9" s="1045"/>
      <c r="X9" s="1045"/>
      <c r="Y9" s="1045"/>
      <c r="Z9" s="1045"/>
      <c r="AA9" s="1045"/>
      <c r="AB9" s="1045"/>
      <c r="AC9" s="1045"/>
      <c r="AD9" s="1045"/>
      <c r="AE9" s="1045"/>
      <c r="AF9" s="1045"/>
      <c r="AG9" s="1045"/>
      <c r="AH9" s="1045"/>
      <c r="AI9" s="1045"/>
      <c r="AJ9" s="1045"/>
      <c r="AK9" s="1045"/>
      <c r="AL9" s="1045"/>
      <c r="AM9" s="1045"/>
      <c r="AN9" s="1045"/>
      <c r="AO9" s="1045"/>
      <c r="AP9" s="1045"/>
      <c r="AQ9" s="1045"/>
      <c r="AR9" s="1045"/>
      <c r="AS9" s="1045"/>
      <c r="AT9" s="1045"/>
      <c r="AU9" s="1045"/>
      <c r="AV9" s="1045"/>
      <c r="AW9" s="1045"/>
      <c r="AX9" s="1045"/>
      <c r="AY9" s="1045"/>
      <c r="AZ9" s="1045"/>
      <c r="BA9" s="1046"/>
    </row>
    <row r="10" spans="1:99" ht="6" customHeight="1" x14ac:dyDescent="0.4">
      <c r="A10" s="1"/>
      <c r="B10" s="20" t="s">
        <v>5</v>
      </c>
      <c r="C10" s="20"/>
      <c r="D10" s="21"/>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16"/>
      <c r="AL10" s="16"/>
    </row>
    <row r="11" spans="1:99" ht="18" customHeight="1" thickBot="1" x14ac:dyDescent="0.45">
      <c r="A11" s="1"/>
      <c r="B11" s="966" t="s">
        <v>6</v>
      </c>
      <c r="C11" s="966"/>
      <c r="D11" s="966"/>
      <c r="E11" s="966"/>
      <c r="F11" s="966"/>
      <c r="G11" s="966"/>
      <c r="H11" s="966"/>
      <c r="I11" s="966"/>
      <c r="J11" s="966"/>
      <c r="K11" s="966"/>
      <c r="L11" s="966"/>
      <c r="M11" s="966"/>
      <c r="N11" s="966"/>
      <c r="O11" s="966"/>
      <c r="AK11" s="16"/>
      <c r="AL11" s="16"/>
    </row>
    <row r="12" spans="1:99" ht="18" customHeight="1" x14ac:dyDescent="0.2">
      <c r="A12" s="1"/>
      <c r="B12" s="966"/>
      <c r="C12" s="966"/>
      <c r="D12" s="966"/>
      <c r="E12" s="966"/>
      <c r="F12" s="966"/>
      <c r="G12" s="966"/>
      <c r="H12" s="966"/>
      <c r="I12" s="966"/>
      <c r="J12" s="966"/>
      <c r="K12" s="966"/>
      <c r="L12" s="966"/>
      <c r="M12" s="966"/>
      <c r="N12" s="966"/>
      <c r="O12" s="966"/>
      <c r="P12" s="23"/>
      <c r="AD12" s="1047" t="s">
        <v>7</v>
      </c>
      <c r="AE12" s="1048"/>
      <c r="AF12" s="1048"/>
      <c r="AG12" s="1048"/>
      <c r="AH12" s="1048"/>
      <c r="AI12" s="1049"/>
      <c r="AJ12" s="1071" t="str">
        <f>IF(AV142&lt;&gt;0,"（西暦）　 　　 　　　  　年　　　 　 月　　　 　 日",'①基本情報・異動情報（学生入力用）'!F5)</f>
        <v>（西暦）　 　　 　　　  　年　　　 　 月　　　 　 日</v>
      </c>
      <c r="AK12" s="1072"/>
      <c r="AL12" s="1072"/>
      <c r="AM12" s="1072"/>
      <c r="AN12" s="1072"/>
      <c r="AO12" s="1072"/>
      <c r="AP12" s="1072"/>
      <c r="AQ12" s="1072"/>
      <c r="AR12" s="1072"/>
      <c r="AS12" s="1072"/>
      <c r="AT12" s="1072"/>
      <c r="AU12" s="1072"/>
      <c r="AV12" s="1072"/>
      <c r="AW12" s="1072"/>
      <c r="AX12" s="1072"/>
      <c r="AY12" s="1072"/>
      <c r="AZ12" s="1072"/>
      <c r="BA12" s="1073"/>
    </row>
    <row r="13" spans="1:99" ht="6" customHeight="1" x14ac:dyDescent="0.4">
      <c r="A13" s="1"/>
      <c r="B13" s="1069" t="s">
        <v>8</v>
      </c>
      <c r="C13" s="1069"/>
      <c r="D13" s="1069"/>
      <c r="E13" s="1069"/>
      <c r="F13" s="1069"/>
      <c r="G13" s="1069"/>
      <c r="H13" s="1069"/>
      <c r="I13" s="1069"/>
      <c r="J13" s="1069"/>
      <c r="K13" s="1069"/>
      <c r="L13" s="1069"/>
      <c r="M13" s="1069"/>
      <c r="N13" s="1069"/>
      <c r="O13" s="1069"/>
      <c r="P13" s="1069"/>
      <c r="Q13" s="1069"/>
      <c r="R13" s="1069"/>
      <c r="S13" s="1069"/>
      <c r="T13" s="1069"/>
      <c r="U13" s="1069"/>
      <c r="V13" s="1069"/>
      <c r="W13" s="1069"/>
      <c r="X13" s="1069"/>
      <c r="Y13" s="1069"/>
      <c r="Z13" s="1069"/>
      <c r="AA13" s="1069"/>
      <c r="AB13" s="1069"/>
      <c r="AC13" s="1069"/>
      <c r="AD13" s="1050"/>
      <c r="AE13" s="1051"/>
      <c r="AF13" s="1051"/>
      <c r="AG13" s="1051"/>
      <c r="AH13" s="1051"/>
      <c r="AI13" s="1052"/>
      <c r="AJ13" s="1074"/>
      <c r="AK13" s="1075"/>
      <c r="AL13" s="1075"/>
      <c r="AM13" s="1075"/>
      <c r="AN13" s="1075"/>
      <c r="AO13" s="1075"/>
      <c r="AP13" s="1075"/>
      <c r="AQ13" s="1075"/>
      <c r="AR13" s="1075"/>
      <c r="AS13" s="1075"/>
      <c r="AT13" s="1075"/>
      <c r="AU13" s="1075"/>
      <c r="AV13" s="1075"/>
      <c r="AW13" s="1075"/>
      <c r="AX13" s="1075"/>
      <c r="AY13" s="1075"/>
      <c r="AZ13" s="1075"/>
      <c r="BA13" s="1076"/>
    </row>
    <row r="14" spans="1:99" ht="6" customHeight="1" thickBot="1" x14ac:dyDescent="0.45">
      <c r="A14" s="1"/>
      <c r="B14" s="1069"/>
      <c r="C14" s="1069"/>
      <c r="D14" s="1069"/>
      <c r="E14" s="1069"/>
      <c r="F14" s="1069"/>
      <c r="G14" s="1069"/>
      <c r="H14" s="1069"/>
      <c r="I14" s="1069"/>
      <c r="J14" s="1069"/>
      <c r="K14" s="1069"/>
      <c r="L14" s="1069"/>
      <c r="M14" s="1069"/>
      <c r="N14" s="1069"/>
      <c r="O14" s="1069"/>
      <c r="P14" s="1069"/>
      <c r="Q14" s="1069"/>
      <c r="R14" s="1069"/>
      <c r="S14" s="1069"/>
      <c r="T14" s="1069"/>
      <c r="U14" s="1069"/>
      <c r="V14" s="1069"/>
      <c r="W14" s="1069"/>
      <c r="X14" s="1069"/>
      <c r="Y14" s="1069"/>
      <c r="Z14" s="1069"/>
      <c r="AA14" s="1069"/>
      <c r="AB14" s="1069"/>
      <c r="AC14" s="1069"/>
      <c r="AD14" s="1053"/>
      <c r="AE14" s="1054"/>
      <c r="AF14" s="1054"/>
      <c r="AG14" s="1054"/>
      <c r="AH14" s="1054"/>
      <c r="AI14" s="1055"/>
      <c r="AJ14" s="1077"/>
      <c r="AK14" s="1078"/>
      <c r="AL14" s="1078"/>
      <c r="AM14" s="1078"/>
      <c r="AN14" s="1078"/>
      <c r="AO14" s="1078"/>
      <c r="AP14" s="1078"/>
      <c r="AQ14" s="1078"/>
      <c r="AR14" s="1078"/>
      <c r="AS14" s="1078"/>
      <c r="AT14" s="1078"/>
      <c r="AU14" s="1078"/>
      <c r="AV14" s="1078"/>
      <c r="AW14" s="1078"/>
      <c r="AX14" s="1078"/>
      <c r="AY14" s="1078"/>
      <c r="AZ14" s="1078"/>
      <c r="BA14" s="1079"/>
    </row>
    <row r="15" spans="1:99" ht="6" customHeight="1" thickBot="1" x14ac:dyDescent="0.2">
      <c r="A15" s="1"/>
      <c r="B15" s="1070"/>
      <c r="C15" s="1070"/>
      <c r="D15" s="1070"/>
      <c r="E15" s="1070"/>
      <c r="F15" s="1070"/>
      <c r="G15" s="1070"/>
      <c r="H15" s="1070"/>
      <c r="I15" s="1070"/>
      <c r="J15" s="1070"/>
      <c r="K15" s="1070"/>
      <c r="L15" s="1070"/>
      <c r="M15" s="1070"/>
      <c r="N15" s="1070"/>
      <c r="O15" s="1070"/>
      <c r="P15" s="1070"/>
      <c r="Q15" s="1070"/>
      <c r="R15" s="1070"/>
      <c r="S15" s="1070"/>
      <c r="T15" s="1070"/>
      <c r="U15" s="1070"/>
      <c r="V15" s="1070"/>
      <c r="W15" s="1070"/>
      <c r="X15" s="1070"/>
      <c r="Y15" s="1070"/>
      <c r="Z15" s="1070"/>
      <c r="AA15" s="1070"/>
      <c r="AB15" s="1070"/>
      <c r="AC15" s="1070"/>
      <c r="AD15" s="367"/>
      <c r="AE15" s="367"/>
      <c r="AF15" s="367"/>
      <c r="AG15" s="367"/>
      <c r="AH15" s="367"/>
      <c r="AI15" s="367"/>
      <c r="AJ15" s="367"/>
      <c r="AK15" s="367"/>
      <c r="AL15" s="367"/>
      <c r="AM15" s="16"/>
      <c r="AN15" s="24"/>
      <c r="AO15" s="24"/>
      <c r="AP15" s="24"/>
      <c r="AQ15" s="24"/>
      <c r="AR15" s="24"/>
      <c r="AS15" s="24"/>
      <c r="AT15" s="24"/>
      <c r="AU15" s="24"/>
      <c r="AV15" s="24"/>
    </row>
    <row r="16" spans="1:99" ht="18" customHeight="1" x14ac:dyDescent="0.4">
      <c r="A16" s="1"/>
      <c r="B16" s="1093" t="s">
        <v>9</v>
      </c>
      <c r="C16" s="1094"/>
      <c r="D16" s="1094"/>
      <c r="E16" s="1094"/>
      <c r="F16" s="1094"/>
      <c r="G16" s="1094"/>
      <c r="H16" s="1099" t="str">
        <f>IF('①基本情報・異動情報（学生入力用）'!F7="","",'①基本情報・異動情報（学生入力用）'!F7)</f>
        <v/>
      </c>
      <c r="I16" s="1100"/>
      <c r="J16" s="1100"/>
      <c r="K16" s="1100"/>
      <c r="L16" s="1100"/>
      <c r="M16" s="1100"/>
      <c r="N16" s="1100"/>
      <c r="O16" s="1100"/>
      <c r="P16" s="1100"/>
      <c r="Q16" s="1100"/>
      <c r="R16" s="1100"/>
      <c r="S16" s="1100"/>
      <c r="T16" s="1100"/>
      <c r="U16" s="1100"/>
      <c r="V16" s="1100"/>
      <c r="W16" s="1100"/>
      <c r="X16" s="1100"/>
      <c r="Y16" s="1100"/>
      <c r="Z16" s="1100"/>
      <c r="AA16" s="1100"/>
      <c r="AB16" s="1100"/>
      <c r="AC16" s="1101"/>
      <c r="AD16" s="1105" t="s">
        <v>10</v>
      </c>
      <c r="AE16" s="1106"/>
      <c r="AF16" s="1106"/>
      <c r="AG16" s="1106"/>
      <c r="AH16" s="1107"/>
      <c r="AI16" s="1099" t="str">
        <f>IF(AV142&lt;&gt;0,"",'①基本情報・異動情報（学生入力用）'!F11)</f>
        <v/>
      </c>
      <c r="AJ16" s="1100"/>
      <c r="AK16" s="1100"/>
      <c r="AL16" s="1100"/>
      <c r="AM16" s="1100"/>
      <c r="AN16" s="1100"/>
      <c r="AO16" s="1101"/>
      <c r="AP16" s="1108" t="s">
        <v>11</v>
      </c>
      <c r="AQ16" s="1109"/>
      <c r="AR16" s="1114" t="str">
        <f>IF(AV142&lt;&gt;0,"",'①基本情報・異動情報（学生入力用）'!F13)</f>
        <v/>
      </c>
      <c r="AS16" s="1115"/>
      <c r="AT16" s="1115"/>
      <c r="AU16" s="1115"/>
      <c r="AV16" s="1115"/>
      <c r="AW16" s="1115"/>
      <c r="AX16" s="1115"/>
      <c r="AY16" s="1115"/>
      <c r="AZ16" s="1115"/>
      <c r="BA16" s="1116"/>
      <c r="BB16" s="25"/>
      <c r="BC16" s="26"/>
      <c r="BD16" s="26"/>
      <c r="BE16" s="26"/>
      <c r="BF16" s="26"/>
      <c r="BG16" s="26"/>
      <c r="BH16" s="26"/>
      <c r="BI16" s="26"/>
      <c r="BJ16" s="26"/>
      <c r="BK16" s="26"/>
      <c r="BL16" s="26"/>
      <c r="BM16" s="26"/>
      <c r="BN16" s="26"/>
    </row>
    <row r="17" spans="1:67" ht="18" customHeight="1" x14ac:dyDescent="0.4">
      <c r="A17" s="1"/>
      <c r="B17" s="1095"/>
      <c r="C17" s="1096"/>
      <c r="D17" s="1096"/>
      <c r="E17" s="1096"/>
      <c r="F17" s="1096"/>
      <c r="G17" s="1096"/>
      <c r="H17" s="1015"/>
      <c r="I17" s="1013"/>
      <c r="J17" s="1013"/>
      <c r="K17" s="1013"/>
      <c r="L17" s="1013"/>
      <c r="M17" s="1013"/>
      <c r="N17" s="1013"/>
      <c r="O17" s="1013"/>
      <c r="P17" s="1013"/>
      <c r="Q17" s="1013"/>
      <c r="R17" s="1013"/>
      <c r="S17" s="1013"/>
      <c r="T17" s="1013"/>
      <c r="U17" s="1013"/>
      <c r="V17" s="1013"/>
      <c r="W17" s="1013"/>
      <c r="X17" s="1013"/>
      <c r="Y17" s="1013"/>
      <c r="Z17" s="1013"/>
      <c r="AA17" s="1013"/>
      <c r="AB17" s="1013"/>
      <c r="AC17" s="1014"/>
      <c r="AD17" s="1019"/>
      <c r="AE17" s="1020"/>
      <c r="AF17" s="1020"/>
      <c r="AG17" s="1020"/>
      <c r="AH17" s="1021"/>
      <c r="AI17" s="1015"/>
      <c r="AJ17" s="1013"/>
      <c r="AK17" s="1013"/>
      <c r="AL17" s="1013"/>
      <c r="AM17" s="1013"/>
      <c r="AN17" s="1013"/>
      <c r="AO17" s="1014"/>
      <c r="AP17" s="1110"/>
      <c r="AQ17" s="1111"/>
      <c r="AR17" s="1117"/>
      <c r="AS17" s="1118"/>
      <c r="AT17" s="1118"/>
      <c r="AU17" s="1118"/>
      <c r="AV17" s="1118"/>
      <c r="AW17" s="1118"/>
      <c r="AX17" s="1118"/>
      <c r="AY17" s="1118"/>
      <c r="AZ17" s="1118"/>
      <c r="BA17" s="1119"/>
      <c r="BB17" s="25"/>
      <c r="BC17" s="26"/>
      <c r="BD17" s="26"/>
      <c r="BE17" s="26"/>
      <c r="BF17" s="26"/>
      <c r="BG17" s="26"/>
      <c r="BH17" s="26"/>
      <c r="BI17" s="26"/>
      <c r="BJ17" s="26"/>
      <c r="BK17" s="26"/>
      <c r="BL17" s="26"/>
      <c r="BM17" s="26"/>
      <c r="BN17" s="26"/>
    </row>
    <row r="18" spans="1:67" ht="18" customHeight="1" x14ac:dyDescent="0.4">
      <c r="A18" s="1"/>
      <c r="B18" s="1097"/>
      <c r="C18" s="1098"/>
      <c r="D18" s="1098"/>
      <c r="E18" s="1098"/>
      <c r="F18" s="1098"/>
      <c r="G18" s="1098"/>
      <c r="H18" s="1102"/>
      <c r="I18" s="1103"/>
      <c r="J18" s="1103"/>
      <c r="K18" s="1103"/>
      <c r="L18" s="1103"/>
      <c r="M18" s="1103"/>
      <c r="N18" s="1103"/>
      <c r="O18" s="1103"/>
      <c r="P18" s="1103"/>
      <c r="Q18" s="1103"/>
      <c r="R18" s="1103"/>
      <c r="S18" s="1103"/>
      <c r="T18" s="1103"/>
      <c r="U18" s="1103"/>
      <c r="V18" s="1103"/>
      <c r="W18" s="1103"/>
      <c r="X18" s="1103"/>
      <c r="Y18" s="1103"/>
      <c r="Z18" s="1103"/>
      <c r="AA18" s="1103"/>
      <c r="AB18" s="1103"/>
      <c r="AC18" s="1104"/>
      <c r="AD18" s="1022"/>
      <c r="AE18" s="1023"/>
      <c r="AF18" s="1023"/>
      <c r="AG18" s="1023"/>
      <c r="AH18" s="1024"/>
      <c r="AI18" s="1102"/>
      <c r="AJ18" s="1103"/>
      <c r="AK18" s="1103"/>
      <c r="AL18" s="1103"/>
      <c r="AM18" s="1103"/>
      <c r="AN18" s="1103"/>
      <c r="AO18" s="1104"/>
      <c r="AP18" s="1112"/>
      <c r="AQ18" s="1113"/>
      <c r="AR18" s="1120"/>
      <c r="AS18" s="1121"/>
      <c r="AT18" s="1121"/>
      <c r="AU18" s="1121"/>
      <c r="AV18" s="1121"/>
      <c r="AW18" s="1121"/>
      <c r="AX18" s="1121"/>
      <c r="AY18" s="1121"/>
      <c r="AZ18" s="1121"/>
      <c r="BA18" s="1122"/>
      <c r="BB18" s="25"/>
      <c r="BC18" s="26"/>
      <c r="BD18" s="26"/>
      <c r="BE18" s="26"/>
      <c r="BF18" s="26"/>
      <c r="BG18" s="26"/>
      <c r="BH18" s="26"/>
      <c r="BI18" s="26"/>
      <c r="BJ18" s="26"/>
      <c r="BK18" s="26"/>
      <c r="BL18" s="26"/>
      <c r="BM18" s="26"/>
      <c r="BN18" s="26"/>
    </row>
    <row r="19" spans="1:67" ht="18" customHeight="1" x14ac:dyDescent="0.4">
      <c r="A19" s="1"/>
      <c r="B19" s="1000" t="s">
        <v>12</v>
      </c>
      <c r="C19" s="1001"/>
      <c r="D19" s="1001"/>
      <c r="E19" s="1001"/>
      <c r="F19" s="1001"/>
      <c r="G19" s="1002"/>
      <c r="H19" s="1009" t="str">
        <f>IF('①基本情報・異動情報（学生入力用）'!F9="","",'①基本情報・異動情報（学生入力用）'!F9)</f>
        <v/>
      </c>
      <c r="I19" s="1010"/>
      <c r="J19" s="1010"/>
      <c r="K19" s="1010"/>
      <c r="L19" s="1010"/>
      <c r="M19" s="1010"/>
      <c r="N19" s="1010"/>
      <c r="O19" s="1010"/>
      <c r="P19" s="1010"/>
      <c r="Q19" s="1010"/>
      <c r="R19" s="1010"/>
      <c r="S19" s="1010"/>
      <c r="T19" s="1010"/>
      <c r="U19" s="1010"/>
      <c r="V19" s="1010"/>
      <c r="W19" s="1010"/>
      <c r="X19" s="1010"/>
      <c r="Y19" s="1010"/>
      <c r="Z19" s="1010"/>
      <c r="AA19" s="1010"/>
      <c r="AB19" s="1010"/>
      <c r="AC19" s="1011"/>
      <c r="AD19" s="1016" t="s">
        <v>13</v>
      </c>
      <c r="AE19" s="1017"/>
      <c r="AF19" s="1017"/>
      <c r="AG19" s="1017"/>
      <c r="AH19" s="1018"/>
      <c r="AI19" s="1025" t="str">
        <f>IF(AV142&lt;&gt;0,"",'①基本情報・異動情報（学生入力用）'!F15)</f>
        <v/>
      </c>
      <c r="AJ19" s="1026"/>
      <c r="AK19" s="1026"/>
      <c r="AL19" s="1026"/>
      <c r="AM19" s="1026"/>
      <c r="AN19" s="1026"/>
      <c r="AO19" s="1026"/>
      <c r="AP19" s="1026"/>
      <c r="AQ19" s="1026"/>
      <c r="AR19" s="1026"/>
      <c r="AS19" s="1026"/>
      <c r="AT19" s="1027"/>
      <c r="AU19" s="1034" t="s">
        <v>14</v>
      </c>
      <c r="AV19" s="1035"/>
      <c r="AW19" s="988" t="str">
        <f>IF(AV142&lt;&gt;0,"",'①基本情報・異動情報（学生入力用）'!F19)</f>
        <v/>
      </c>
      <c r="AX19" s="989"/>
      <c r="AY19" s="989"/>
      <c r="AZ19" s="1138" t="s">
        <v>15</v>
      </c>
      <c r="BA19" s="1139"/>
      <c r="BB19" s="25"/>
      <c r="BC19" s="26"/>
      <c r="BD19" s="26"/>
      <c r="BE19" s="26"/>
      <c r="BF19" s="26"/>
      <c r="BG19" s="26"/>
      <c r="BH19" s="26"/>
      <c r="BI19" s="26"/>
      <c r="BJ19" s="26"/>
      <c r="BK19" s="26"/>
      <c r="BL19" s="26"/>
      <c r="BM19" s="26"/>
      <c r="BN19" s="26"/>
    </row>
    <row r="20" spans="1:67" ht="18" customHeight="1" x14ac:dyDescent="0.4">
      <c r="A20" s="1"/>
      <c r="B20" s="1006"/>
      <c r="C20" s="1007"/>
      <c r="D20" s="1007"/>
      <c r="E20" s="1007"/>
      <c r="F20" s="1007"/>
      <c r="G20" s="1008"/>
      <c r="H20" s="1012"/>
      <c r="I20" s="1013"/>
      <c r="J20" s="1013"/>
      <c r="K20" s="1013"/>
      <c r="L20" s="1013"/>
      <c r="M20" s="1013"/>
      <c r="N20" s="1013"/>
      <c r="O20" s="1013"/>
      <c r="P20" s="1013"/>
      <c r="Q20" s="1013"/>
      <c r="R20" s="1013"/>
      <c r="S20" s="1013"/>
      <c r="T20" s="1013"/>
      <c r="U20" s="1013"/>
      <c r="V20" s="1013"/>
      <c r="W20" s="1013"/>
      <c r="X20" s="1013"/>
      <c r="Y20" s="1013"/>
      <c r="Z20" s="1013"/>
      <c r="AA20" s="1013"/>
      <c r="AB20" s="1013"/>
      <c r="AC20" s="1014"/>
      <c r="AD20" s="1019"/>
      <c r="AE20" s="1020"/>
      <c r="AF20" s="1020"/>
      <c r="AG20" s="1020"/>
      <c r="AH20" s="1021"/>
      <c r="AI20" s="1028"/>
      <c r="AJ20" s="1029"/>
      <c r="AK20" s="1029"/>
      <c r="AL20" s="1029"/>
      <c r="AM20" s="1029"/>
      <c r="AN20" s="1029"/>
      <c r="AO20" s="1029"/>
      <c r="AP20" s="1029"/>
      <c r="AQ20" s="1029"/>
      <c r="AR20" s="1029"/>
      <c r="AS20" s="1029"/>
      <c r="AT20" s="1030"/>
      <c r="AU20" s="1036"/>
      <c r="AV20" s="1037"/>
      <c r="AW20" s="990"/>
      <c r="AX20" s="991"/>
      <c r="AY20" s="991"/>
      <c r="AZ20" s="1140"/>
      <c r="BA20" s="1141"/>
      <c r="BB20" s="25"/>
      <c r="BC20" s="26"/>
      <c r="BD20" s="26"/>
      <c r="BE20" s="26"/>
      <c r="BF20" s="26"/>
      <c r="BG20" s="26"/>
      <c r="BH20" s="26"/>
      <c r="BI20" s="26"/>
      <c r="BJ20" s="26"/>
      <c r="BK20" s="26"/>
      <c r="BL20" s="26"/>
      <c r="BM20" s="26"/>
      <c r="BN20" s="26"/>
    </row>
    <row r="21" spans="1:67" ht="18" customHeight="1" x14ac:dyDescent="0.4">
      <c r="A21" s="1"/>
      <c r="B21" s="1006"/>
      <c r="C21" s="1007"/>
      <c r="D21" s="1007"/>
      <c r="E21" s="1007"/>
      <c r="F21" s="1007"/>
      <c r="G21" s="1008"/>
      <c r="H21" s="1015"/>
      <c r="I21" s="1013"/>
      <c r="J21" s="1013"/>
      <c r="K21" s="1013"/>
      <c r="L21" s="1013"/>
      <c r="M21" s="1013"/>
      <c r="N21" s="1013"/>
      <c r="O21" s="1013"/>
      <c r="P21" s="1013"/>
      <c r="Q21" s="1013"/>
      <c r="R21" s="1013"/>
      <c r="S21" s="1013"/>
      <c r="T21" s="1013"/>
      <c r="U21" s="1013"/>
      <c r="V21" s="1013"/>
      <c r="W21" s="1013"/>
      <c r="X21" s="1013"/>
      <c r="Y21" s="1013"/>
      <c r="Z21" s="1013"/>
      <c r="AA21" s="1013"/>
      <c r="AB21" s="1013"/>
      <c r="AC21" s="1014"/>
      <c r="AD21" s="1022"/>
      <c r="AE21" s="1023"/>
      <c r="AF21" s="1023"/>
      <c r="AG21" s="1023"/>
      <c r="AH21" s="1024"/>
      <c r="AI21" s="1031"/>
      <c r="AJ21" s="1032"/>
      <c r="AK21" s="1032"/>
      <c r="AL21" s="1032"/>
      <c r="AM21" s="1032"/>
      <c r="AN21" s="1032"/>
      <c r="AO21" s="1032"/>
      <c r="AP21" s="1032"/>
      <c r="AQ21" s="1032"/>
      <c r="AR21" s="1032"/>
      <c r="AS21" s="1032"/>
      <c r="AT21" s="1033"/>
      <c r="AU21" s="1038"/>
      <c r="AV21" s="1039"/>
      <c r="AW21" s="992"/>
      <c r="AX21" s="993"/>
      <c r="AY21" s="993"/>
      <c r="AZ21" s="1142"/>
      <c r="BA21" s="1143"/>
      <c r="BB21" s="25"/>
      <c r="BC21" s="26"/>
      <c r="BD21" s="26"/>
      <c r="BE21" s="26"/>
      <c r="BF21" s="26"/>
      <c r="BG21" s="26"/>
      <c r="BH21" s="26"/>
      <c r="BI21" s="26"/>
      <c r="BJ21" s="26"/>
      <c r="BK21" s="26"/>
      <c r="BL21" s="26"/>
      <c r="BM21" s="26"/>
      <c r="BN21" s="26"/>
    </row>
    <row r="22" spans="1:67" ht="18" customHeight="1" x14ac:dyDescent="0.4">
      <c r="A22" s="1"/>
      <c r="B22" s="1000" t="s">
        <v>16</v>
      </c>
      <c r="C22" s="1001"/>
      <c r="D22" s="1001"/>
      <c r="E22" s="1001"/>
      <c r="F22" s="1001"/>
      <c r="G22" s="1002"/>
      <c r="H22" s="994" t="str">
        <f>IF(AV142&lt;&gt;0,"",MID('①基本情報・異動情報（学生入力用）'!F21,1,1))</f>
        <v/>
      </c>
      <c r="I22" s="995"/>
      <c r="J22" s="994" t="str">
        <f>IF(AV142&lt;&gt;0,"",MID('①基本情報・異動情報（学生入力用）'!F21,2,1))</f>
        <v/>
      </c>
      <c r="K22" s="995"/>
      <c r="L22" s="994" t="str">
        <f>IF(AV142&lt;&gt;0,"",MID('①基本情報・異動情報（学生入力用）'!F21,3,1))</f>
        <v/>
      </c>
      <c r="M22" s="995"/>
      <c r="N22" s="994" t="str">
        <f>IF(AV142&lt;&gt;0,"",MID('①基本情報・異動情報（学生入力用）'!F21,4,1))</f>
        <v/>
      </c>
      <c r="O22" s="995"/>
      <c r="P22" s="994" t="str">
        <f>IF(AV142&lt;&gt;0,"",MID('①基本情報・異動情報（学生入力用）'!F21,5,1))</f>
        <v/>
      </c>
      <c r="Q22" s="995"/>
      <c r="R22" s="994" t="str">
        <f>IF(AV142&lt;&gt;0,"",MID('①基本情報・異動情報（学生入力用）'!F21,6,1))</f>
        <v/>
      </c>
      <c r="S22" s="995"/>
      <c r="T22" s="994" t="str">
        <f>IF(AV142&lt;&gt;0,"",MID('①基本情報・異動情報（学生入力用）'!F21,7,1))</f>
        <v/>
      </c>
      <c r="U22" s="995"/>
      <c r="V22" s="994" t="str">
        <f>IF(AV142&lt;&gt;0,"",MID('①基本情報・異動情報（学生入力用）'!F21,8,1))</f>
        <v/>
      </c>
      <c r="W22" s="995"/>
      <c r="X22" s="994" t="str">
        <f>IF(AV142&lt;&gt;0,"",MID('①基本情報・異動情報（学生入力用）'!F21,9,1))</f>
        <v/>
      </c>
      <c r="Y22" s="995"/>
      <c r="Z22" s="994" t="str">
        <f>IF(AV142&lt;&gt;0,"",MID('①基本情報・異動情報（学生入力用）'!F21,10,1))</f>
        <v/>
      </c>
      <c r="AA22" s="995"/>
      <c r="AB22" s="994" t="str">
        <f>IF(AV142&lt;&gt;0,"",MID('①基本情報・異動情報（学生入力用）'!F21,11,1))</f>
        <v/>
      </c>
      <c r="AC22" s="995"/>
      <c r="AD22" s="1016" t="s">
        <v>17</v>
      </c>
      <c r="AE22" s="1017"/>
      <c r="AF22" s="1017"/>
      <c r="AG22" s="1017"/>
      <c r="AH22" s="1018"/>
      <c r="AI22" s="1126" t="s">
        <v>231</v>
      </c>
      <c r="AJ22" s="1127"/>
      <c r="AK22" s="1127"/>
      <c r="AL22" s="1127"/>
      <c r="AM22" s="1127"/>
      <c r="AN22" s="1127"/>
      <c r="AO22" s="1127"/>
      <c r="AP22" s="1127"/>
      <c r="AQ22" s="1127"/>
      <c r="AR22" s="1127"/>
      <c r="AS22" s="1127"/>
      <c r="AT22" s="1127"/>
      <c r="AU22" s="1127"/>
      <c r="AV22" s="1127"/>
      <c r="AW22" s="1127"/>
      <c r="AX22" s="1127"/>
      <c r="AY22" s="1127"/>
      <c r="AZ22" s="1127"/>
      <c r="BA22" s="1128"/>
      <c r="BB22" s="7"/>
      <c r="BC22" s="27"/>
      <c r="BD22" s="27"/>
      <c r="BE22" s="27"/>
      <c r="BF22" s="27"/>
      <c r="BG22" s="27"/>
      <c r="BH22" s="27"/>
      <c r="BI22" s="27"/>
      <c r="BJ22" s="27"/>
      <c r="BK22" s="27"/>
      <c r="BL22" s="27"/>
      <c r="BM22" s="27"/>
      <c r="BN22" s="27"/>
      <c r="BO22" s="27"/>
    </row>
    <row r="23" spans="1:67" ht="18" customHeight="1" x14ac:dyDescent="0.4">
      <c r="A23" s="1"/>
      <c r="B23" s="1006"/>
      <c r="C23" s="1007"/>
      <c r="D23" s="1007"/>
      <c r="E23" s="1007"/>
      <c r="F23" s="1007"/>
      <c r="G23" s="1008"/>
      <c r="H23" s="998"/>
      <c r="I23" s="999"/>
      <c r="J23" s="998"/>
      <c r="K23" s="999"/>
      <c r="L23" s="998"/>
      <c r="M23" s="999"/>
      <c r="N23" s="998"/>
      <c r="O23" s="999"/>
      <c r="P23" s="998"/>
      <c r="Q23" s="999"/>
      <c r="R23" s="998"/>
      <c r="S23" s="999"/>
      <c r="T23" s="998"/>
      <c r="U23" s="999"/>
      <c r="V23" s="998"/>
      <c r="W23" s="999"/>
      <c r="X23" s="998"/>
      <c r="Y23" s="999"/>
      <c r="Z23" s="998"/>
      <c r="AA23" s="999"/>
      <c r="AB23" s="998"/>
      <c r="AC23" s="999"/>
      <c r="AD23" s="1019"/>
      <c r="AE23" s="1020"/>
      <c r="AF23" s="1020"/>
      <c r="AG23" s="1020"/>
      <c r="AH23" s="1021"/>
      <c r="AI23" s="1129" t="str">
        <f>IF(AV142&lt;&gt;0,"",IF('①基本情報・異動情報（学生入力用）'!Z5="休止（長期履修学生の貸与先送り）","",IF('①基本情報・異動情報（学生入力用）'!F17="","",'①基本情報・異動情報（学生入力用）'!F17)))</f>
        <v/>
      </c>
      <c r="AJ23" s="1130"/>
      <c r="AK23" s="1130"/>
      <c r="AL23" s="1130"/>
      <c r="AM23" s="1130"/>
      <c r="AN23" s="1130"/>
      <c r="AO23" s="1130"/>
      <c r="AP23" s="1130"/>
      <c r="AQ23" s="1130"/>
      <c r="AR23" s="1130"/>
      <c r="AS23" s="1130"/>
      <c r="AT23" s="1130"/>
      <c r="AU23" s="1130"/>
      <c r="AV23" s="1130"/>
      <c r="AW23" s="1130"/>
      <c r="AX23" s="1130"/>
      <c r="AY23" s="1130"/>
      <c r="AZ23" s="1130"/>
      <c r="BA23" s="1131"/>
      <c r="BB23" s="7"/>
      <c r="BC23" s="27"/>
      <c r="BD23" s="27"/>
      <c r="BE23" s="27"/>
      <c r="BF23" s="27"/>
      <c r="BG23" s="27"/>
      <c r="BH23" s="27"/>
      <c r="BI23" s="27"/>
      <c r="BJ23" s="27"/>
      <c r="BK23" s="27"/>
      <c r="BL23" s="27"/>
      <c r="BM23" s="27"/>
      <c r="BN23" s="27"/>
      <c r="BO23" s="27"/>
    </row>
    <row r="24" spans="1:67" ht="18" customHeight="1" x14ac:dyDescent="0.4">
      <c r="A24" s="1"/>
      <c r="B24" s="1000" t="s">
        <v>18</v>
      </c>
      <c r="C24" s="1001"/>
      <c r="D24" s="1001"/>
      <c r="E24" s="1001"/>
      <c r="F24" s="1001"/>
      <c r="G24" s="1002"/>
      <c r="H24" s="994" t="str">
        <f>IF(AV142&lt;&gt;0,"",MID('①基本情報・異動情報（学生入力用）'!F23,1,1))</f>
        <v/>
      </c>
      <c r="I24" s="995"/>
      <c r="J24" s="994" t="str">
        <f>IF(AV142&lt;&gt;0,"",MID('①基本情報・異動情報（学生入力用）'!F23,2,1))</f>
        <v/>
      </c>
      <c r="K24" s="995"/>
      <c r="L24" s="994" t="str">
        <f>IF(AV142&lt;&gt;0,"",MID('①基本情報・異動情報（学生入力用）'!F23,3,1))</f>
        <v/>
      </c>
      <c r="M24" s="995"/>
      <c r="N24" s="994" t="str">
        <f>IF(AV142&lt;&gt;0,"",MID('①基本情報・異動情報（学生入力用）'!F23,4,1))</f>
        <v/>
      </c>
      <c r="O24" s="995"/>
      <c r="P24" s="994" t="str">
        <f>IF(AV142&lt;&gt;0,"",MID('①基本情報・異動情報（学生入力用）'!F23,5,1))</f>
        <v/>
      </c>
      <c r="Q24" s="995"/>
      <c r="R24" s="994" t="str">
        <f>IF(AV142&lt;&gt;0,"",MID('①基本情報・異動情報（学生入力用）'!F23,6,1))</f>
        <v/>
      </c>
      <c r="S24" s="995"/>
      <c r="T24" s="994" t="str">
        <f>IF(AV142&lt;&gt;0,"",MID('①基本情報・異動情報（学生入力用）'!F23,7,1))</f>
        <v/>
      </c>
      <c r="U24" s="995"/>
      <c r="V24" s="994" t="str">
        <f>IF(AV142&lt;&gt;0,"",MID('①基本情報・異動情報（学生入力用）'!F23,8,1))</f>
        <v/>
      </c>
      <c r="W24" s="995"/>
      <c r="X24" s="994" t="str">
        <f>IF(AV142&lt;&gt;0,"",MID('①基本情報・異動情報（学生入力用）'!F23,9,1))</f>
        <v/>
      </c>
      <c r="Y24" s="995"/>
      <c r="Z24" s="994" t="str">
        <f>IF(AV142&lt;&gt;0,"",MID('①基本情報・異動情報（学生入力用）'!F23,10,1))</f>
        <v/>
      </c>
      <c r="AA24" s="995"/>
      <c r="AB24" s="994" t="str">
        <f>IF(AV142&lt;&gt;0,"",MID('①基本情報・異動情報（学生入力用）'!F23,11,1))</f>
        <v/>
      </c>
      <c r="AC24" s="995"/>
      <c r="AD24" s="1019"/>
      <c r="AE24" s="1020"/>
      <c r="AF24" s="1020"/>
      <c r="AG24" s="1020"/>
      <c r="AH24" s="1021"/>
      <c r="AI24" s="1132"/>
      <c r="AJ24" s="1133"/>
      <c r="AK24" s="1133"/>
      <c r="AL24" s="1133"/>
      <c r="AM24" s="1133"/>
      <c r="AN24" s="1133"/>
      <c r="AO24" s="1133"/>
      <c r="AP24" s="1133"/>
      <c r="AQ24" s="1133"/>
      <c r="AR24" s="1133"/>
      <c r="AS24" s="1133"/>
      <c r="AT24" s="1133"/>
      <c r="AU24" s="1133"/>
      <c r="AV24" s="1133"/>
      <c r="AW24" s="1133"/>
      <c r="AX24" s="1133"/>
      <c r="AY24" s="1133"/>
      <c r="AZ24" s="1133"/>
      <c r="BA24" s="1134"/>
      <c r="BB24" s="7"/>
      <c r="BC24" s="27"/>
      <c r="BD24" s="27"/>
      <c r="BE24" s="27"/>
      <c r="BF24" s="27"/>
      <c r="BG24" s="27"/>
      <c r="BH24" s="27"/>
      <c r="BI24" s="27"/>
      <c r="BJ24" s="27"/>
      <c r="BK24" s="27"/>
      <c r="BL24" s="27"/>
      <c r="BM24" s="27"/>
      <c r="BN24" s="27"/>
      <c r="BO24" s="27"/>
    </row>
    <row r="25" spans="1:67" ht="18" customHeight="1" thickBot="1" x14ac:dyDescent="0.45">
      <c r="A25" s="1"/>
      <c r="B25" s="1003"/>
      <c r="C25" s="1004"/>
      <c r="D25" s="1004"/>
      <c r="E25" s="1004"/>
      <c r="F25" s="1004"/>
      <c r="G25" s="1005"/>
      <c r="H25" s="996"/>
      <c r="I25" s="997"/>
      <c r="J25" s="996"/>
      <c r="K25" s="997"/>
      <c r="L25" s="996"/>
      <c r="M25" s="997"/>
      <c r="N25" s="996"/>
      <c r="O25" s="997"/>
      <c r="P25" s="996"/>
      <c r="Q25" s="997"/>
      <c r="R25" s="996"/>
      <c r="S25" s="997"/>
      <c r="T25" s="996"/>
      <c r="U25" s="997"/>
      <c r="V25" s="996"/>
      <c r="W25" s="997"/>
      <c r="X25" s="996"/>
      <c r="Y25" s="997"/>
      <c r="Z25" s="996"/>
      <c r="AA25" s="997"/>
      <c r="AB25" s="996"/>
      <c r="AC25" s="997"/>
      <c r="AD25" s="1123"/>
      <c r="AE25" s="1124"/>
      <c r="AF25" s="1124"/>
      <c r="AG25" s="1124"/>
      <c r="AH25" s="1125"/>
      <c r="AI25" s="1135"/>
      <c r="AJ25" s="1136"/>
      <c r="AK25" s="1136"/>
      <c r="AL25" s="1136"/>
      <c r="AM25" s="1136"/>
      <c r="AN25" s="1136"/>
      <c r="AO25" s="1136"/>
      <c r="AP25" s="1136"/>
      <c r="AQ25" s="1136"/>
      <c r="AR25" s="1136"/>
      <c r="AS25" s="1136"/>
      <c r="AT25" s="1136"/>
      <c r="AU25" s="1136"/>
      <c r="AV25" s="1136"/>
      <c r="AW25" s="1136"/>
      <c r="AX25" s="1136"/>
      <c r="AY25" s="1136"/>
      <c r="AZ25" s="1136"/>
      <c r="BA25" s="1137"/>
      <c r="BB25" s="7"/>
      <c r="BC25" s="27"/>
      <c r="BD25" s="27"/>
      <c r="BE25" s="27"/>
      <c r="BF25" s="27"/>
      <c r="BG25" s="27"/>
      <c r="BH25" s="27"/>
      <c r="BI25" s="27"/>
      <c r="BJ25" s="27"/>
      <c r="BK25" s="27"/>
      <c r="BL25" s="27"/>
      <c r="BM25" s="27"/>
      <c r="BN25" s="27"/>
      <c r="BO25" s="27"/>
    </row>
    <row r="26" spans="1:67" ht="18" customHeight="1" x14ac:dyDescent="0.4">
      <c r="A26" s="1"/>
      <c r="B26" s="966" t="s">
        <v>19</v>
      </c>
      <c r="C26" s="966"/>
      <c r="D26" s="966"/>
      <c r="E26" s="966"/>
      <c r="F26" s="966"/>
      <c r="G26" s="966"/>
      <c r="H26" s="966"/>
      <c r="I26" s="966"/>
      <c r="J26" s="966"/>
      <c r="K26" s="966"/>
      <c r="L26" s="966"/>
      <c r="M26" s="966"/>
      <c r="N26" s="966"/>
      <c r="O26" s="966"/>
      <c r="P26" s="966"/>
      <c r="Q26" s="28"/>
      <c r="R26" s="28"/>
      <c r="S26" s="28"/>
      <c r="T26" s="28"/>
      <c r="U26" s="28"/>
      <c r="V26" s="28"/>
      <c r="W26" s="28"/>
      <c r="X26" s="28"/>
      <c r="Y26" s="28"/>
      <c r="Z26" s="28"/>
      <c r="AA26" s="28"/>
      <c r="AB26" s="28"/>
      <c r="AC26" s="29"/>
      <c r="AD26" s="30"/>
      <c r="AE26" s="30"/>
      <c r="AF26" s="30"/>
      <c r="AP26" s="29"/>
      <c r="AQ26" s="29"/>
      <c r="AR26" s="29"/>
      <c r="AS26" s="29"/>
      <c r="AT26" s="29"/>
      <c r="AU26" s="29"/>
      <c r="AV26" s="29"/>
      <c r="AW26" s="29"/>
      <c r="AX26" s="29"/>
      <c r="AY26" s="29"/>
      <c r="AZ26" s="29"/>
      <c r="BA26" s="30"/>
      <c r="BB26" s="7"/>
      <c r="BC26" s="27"/>
      <c r="BD26" s="27"/>
      <c r="BE26" s="27"/>
      <c r="BF26" s="27"/>
      <c r="BG26" s="27"/>
      <c r="BH26" s="27"/>
      <c r="BI26" s="27"/>
      <c r="BJ26" s="27"/>
      <c r="BK26" s="27"/>
      <c r="BL26" s="27"/>
      <c r="BM26" s="27"/>
      <c r="BN26" s="27"/>
      <c r="BO26" s="27"/>
    </row>
    <row r="27" spans="1:67" ht="18" customHeight="1" x14ac:dyDescent="0.4">
      <c r="A27" s="1"/>
      <c r="B27" s="966"/>
      <c r="C27" s="966"/>
      <c r="D27" s="966"/>
      <c r="E27" s="966"/>
      <c r="F27" s="966"/>
      <c r="G27" s="966"/>
      <c r="H27" s="966"/>
      <c r="I27" s="966"/>
      <c r="J27" s="966"/>
      <c r="K27" s="966"/>
      <c r="L27" s="966"/>
      <c r="M27" s="966"/>
      <c r="N27" s="966"/>
      <c r="O27" s="966"/>
      <c r="P27" s="966"/>
      <c r="Q27" s="28"/>
      <c r="R27" s="28"/>
      <c r="S27" s="28"/>
      <c r="T27" s="28"/>
      <c r="U27" s="28"/>
      <c r="V27" s="28"/>
      <c r="W27" s="28"/>
      <c r="X27" s="28"/>
      <c r="Y27" s="28"/>
      <c r="Z27" s="28"/>
      <c r="AA27" s="28"/>
      <c r="AB27" s="28"/>
      <c r="AC27" s="29"/>
      <c r="AD27" s="30"/>
      <c r="AE27" s="30"/>
      <c r="AF27" s="30"/>
      <c r="AP27" s="29"/>
      <c r="AQ27" s="29"/>
      <c r="AR27" s="29"/>
      <c r="AS27" s="29"/>
      <c r="AT27" s="29"/>
      <c r="AU27" s="29"/>
      <c r="AV27" s="29"/>
      <c r="AW27" s="29"/>
      <c r="AX27" s="29"/>
      <c r="AY27" s="29"/>
      <c r="AZ27" s="29"/>
      <c r="BA27" s="30"/>
      <c r="BB27" s="7"/>
      <c r="BC27" s="27"/>
      <c r="BD27" s="27"/>
      <c r="BE27" s="27"/>
      <c r="BF27" s="27"/>
      <c r="BG27" s="27"/>
      <c r="BH27" s="27"/>
      <c r="BI27" s="27"/>
      <c r="BJ27" s="27"/>
      <c r="BK27" s="27"/>
      <c r="BL27" s="27"/>
      <c r="BM27" s="27"/>
      <c r="BN27" s="27"/>
      <c r="BO27" s="27"/>
    </row>
    <row r="28" spans="1:67" ht="18" customHeight="1" thickBot="1" x14ac:dyDescent="0.45">
      <c r="A28" s="1"/>
      <c r="B28" s="967" t="s">
        <v>246</v>
      </c>
      <c r="C28" s="967"/>
      <c r="D28" s="967"/>
      <c r="E28" s="967"/>
      <c r="F28" s="967"/>
      <c r="G28" s="967"/>
      <c r="H28" s="967"/>
      <c r="I28" s="967"/>
      <c r="J28" s="967"/>
      <c r="K28" s="967"/>
      <c r="L28" s="967"/>
      <c r="M28" s="967"/>
      <c r="N28" s="967"/>
      <c r="O28" s="967"/>
      <c r="P28" s="967"/>
      <c r="Q28" s="967"/>
      <c r="R28" s="967"/>
      <c r="S28" s="967"/>
      <c r="T28" s="967"/>
      <c r="U28" s="967"/>
      <c r="V28" s="967"/>
      <c r="W28" s="967"/>
      <c r="X28" s="967"/>
      <c r="Y28" s="967"/>
      <c r="Z28" s="967"/>
      <c r="AA28" s="967"/>
      <c r="AB28" s="967"/>
      <c r="AC28" s="967"/>
      <c r="AD28" s="967"/>
      <c r="AE28" s="967"/>
      <c r="AF28" s="967"/>
      <c r="AG28" s="967"/>
      <c r="AH28" s="967"/>
      <c r="AI28" s="967"/>
      <c r="AJ28" s="967"/>
      <c r="AK28" s="967"/>
      <c r="AL28" s="967"/>
      <c r="AM28" s="967"/>
      <c r="AN28" s="967"/>
      <c r="AO28" s="967"/>
      <c r="AP28" s="967"/>
      <c r="AQ28" s="967"/>
      <c r="AR28" s="967"/>
      <c r="AS28" s="967"/>
      <c r="AT28" s="967"/>
      <c r="AU28" s="967"/>
      <c r="AV28" s="967"/>
      <c r="AW28" s="967"/>
      <c r="AX28" s="967"/>
      <c r="AY28" s="967"/>
      <c r="AZ28" s="967"/>
      <c r="BA28" s="967"/>
      <c r="BB28" s="7"/>
      <c r="BC28" s="27"/>
      <c r="BD28" s="27"/>
      <c r="BE28" s="27"/>
      <c r="BF28" s="27"/>
      <c r="BG28" s="27"/>
      <c r="BH28" s="27"/>
      <c r="BI28" s="27"/>
      <c r="BJ28" s="27"/>
      <c r="BK28" s="27"/>
      <c r="BL28" s="27"/>
      <c r="BM28" s="27"/>
      <c r="BN28" s="27"/>
      <c r="BO28" s="27"/>
    </row>
    <row r="29" spans="1:67" ht="9" customHeight="1" thickBot="1" x14ac:dyDescent="0.45">
      <c r="A29" s="1"/>
      <c r="B29" s="913" t="s">
        <v>20</v>
      </c>
      <c r="C29" s="914"/>
      <c r="D29" s="914"/>
      <c r="E29" s="914"/>
      <c r="F29" s="915"/>
      <c r="G29" s="329"/>
      <c r="H29" s="330"/>
      <c r="I29" s="330"/>
      <c r="J29" s="803" t="s">
        <v>78</v>
      </c>
      <c r="K29" s="803"/>
      <c r="L29" s="803"/>
      <c r="M29" s="803"/>
      <c r="N29" s="803"/>
      <c r="O29" s="803"/>
      <c r="P29" s="803"/>
      <c r="Q29" s="803"/>
      <c r="R29" s="803"/>
      <c r="S29" s="803"/>
      <c r="T29" s="803"/>
      <c r="U29" s="803"/>
      <c r="V29" s="803"/>
      <c r="W29" s="803"/>
      <c r="X29" s="803"/>
      <c r="Y29" s="803"/>
      <c r="Z29" s="804"/>
      <c r="AA29" s="31"/>
      <c r="AB29" s="31"/>
      <c r="AC29" s="968" t="s">
        <v>20</v>
      </c>
      <c r="AD29" s="969"/>
      <c r="AE29" s="970"/>
      <c r="AF29" s="329"/>
      <c r="AG29" s="330"/>
      <c r="AH29" s="330"/>
      <c r="AI29" s="330"/>
      <c r="AJ29" s="803" t="s">
        <v>81</v>
      </c>
      <c r="AK29" s="803"/>
      <c r="AL29" s="803"/>
      <c r="AM29" s="803"/>
      <c r="AN29" s="803"/>
      <c r="AO29" s="803"/>
      <c r="AP29" s="803"/>
      <c r="AQ29" s="803"/>
      <c r="AR29" s="803"/>
      <c r="AS29" s="803"/>
      <c r="AT29" s="803"/>
      <c r="AU29" s="803"/>
      <c r="AV29" s="803"/>
      <c r="AW29" s="803"/>
      <c r="AX29" s="803"/>
      <c r="AY29" s="803"/>
      <c r="AZ29" s="803"/>
      <c r="BA29" s="804"/>
      <c r="BB29" s="7"/>
      <c r="BC29" s="27"/>
      <c r="BD29" s="27"/>
      <c r="BE29" s="27"/>
      <c r="BF29" s="27"/>
      <c r="BG29" s="27"/>
      <c r="BH29" s="27"/>
      <c r="BI29" s="27"/>
      <c r="BJ29" s="27"/>
      <c r="BK29" s="27"/>
      <c r="BL29" s="27"/>
      <c r="BM29" s="27"/>
      <c r="BN29" s="27"/>
      <c r="BO29" s="27"/>
    </row>
    <row r="30" spans="1:67" ht="9" customHeight="1" x14ac:dyDescent="0.4">
      <c r="A30" s="1"/>
      <c r="B30" s="916"/>
      <c r="C30" s="917"/>
      <c r="D30" s="917"/>
      <c r="E30" s="917"/>
      <c r="F30" s="918"/>
      <c r="G30" s="331"/>
      <c r="H30" s="809" t="str">
        <f>IF(AND(AV142=0,'②異動情報・学校情報・機構に送付が必要な場合（学校入力用）'!AA12="休止（通常の休学）"),"✔","")</f>
        <v/>
      </c>
      <c r="I30" s="809"/>
      <c r="J30" s="805"/>
      <c r="K30" s="805"/>
      <c r="L30" s="805"/>
      <c r="M30" s="805"/>
      <c r="N30" s="805"/>
      <c r="O30" s="805"/>
      <c r="P30" s="805"/>
      <c r="Q30" s="805"/>
      <c r="R30" s="805"/>
      <c r="S30" s="805"/>
      <c r="T30" s="805"/>
      <c r="U30" s="805"/>
      <c r="V30" s="805"/>
      <c r="W30" s="805"/>
      <c r="X30" s="805"/>
      <c r="Y30" s="805"/>
      <c r="Z30" s="806"/>
      <c r="AA30" s="31"/>
      <c r="AB30" s="31"/>
      <c r="AC30" s="971"/>
      <c r="AD30" s="972"/>
      <c r="AE30" s="973"/>
      <c r="AF30" s="331"/>
      <c r="AG30" s="333"/>
      <c r="AH30" s="809" t="str">
        <f>IF(AND(AV142=0,'②異動情報・学校情報・機構に送付が必要な場合（学校入力用）'!BH12="休止（留学）"),"✔","")</f>
        <v/>
      </c>
      <c r="AI30" s="809"/>
      <c r="AJ30" s="805"/>
      <c r="AK30" s="805"/>
      <c r="AL30" s="805"/>
      <c r="AM30" s="805"/>
      <c r="AN30" s="805"/>
      <c r="AO30" s="805"/>
      <c r="AP30" s="805"/>
      <c r="AQ30" s="805"/>
      <c r="AR30" s="805"/>
      <c r="AS30" s="805"/>
      <c r="AT30" s="805"/>
      <c r="AU30" s="805"/>
      <c r="AV30" s="805"/>
      <c r="AW30" s="805"/>
      <c r="AX30" s="805"/>
      <c r="AY30" s="805"/>
      <c r="AZ30" s="805"/>
      <c r="BA30" s="806"/>
      <c r="BB30" s="7"/>
      <c r="BC30" s="27"/>
      <c r="BD30" s="27"/>
      <c r="BE30" s="27"/>
      <c r="BF30" s="1080">
        <f>IF(H30="",0,1)</f>
        <v>0</v>
      </c>
      <c r="BG30" s="27"/>
      <c r="BH30" s="1080">
        <f>IF(AH30="",0,2)</f>
        <v>0</v>
      </c>
      <c r="BI30" s="27"/>
      <c r="BJ30" s="27"/>
      <c r="BK30" s="27"/>
      <c r="BL30" s="27"/>
      <c r="BM30" s="27"/>
      <c r="BN30" s="27"/>
      <c r="BO30" s="27"/>
    </row>
    <row r="31" spans="1:67" ht="9" customHeight="1" x14ac:dyDescent="0.4">
      <c r="A31" s="1"/>
      <c r="B31" s="916"/>
      <c r="C31" s="917"/>
      <c r="D31" s="917"/>
      <c r="E31" s="917"/>
      <c r="F31" s="918"/>
      <c r="G31" s="331"/>
      <c r="H31" s="809"/>
      <c r="I31" s="809"/>
      <c r="J31" s="805"/>
      <c r="K31" s="805"/>
      <c r="L31" s="805"/>
      <c r="M31" s="805"/>
      <c r="N31" s="805"/>
      <c r="O31" s="805"/>
      <c r="P31" s="805"/>
      <c r="Q31" s="805"/>
      <c r="R31" s="805"/>
      <c r="S31" s="805"/>
      <c r="T31" s="805"/>
      <c r="U31" s="805"/>
      <c r="V31" s="805"/>
      <c r="W31" s="805"/>
      <c r="X31" s="805"/>
      <c r="Y31" s="805"/>
      <c r="Z31" s="806"/>
      <c r="AA31" s="31"/>
      <c r="AB31" s="31"/>
      <c r="AC31" s="971"/>
      <c r="AD31" s="972"/>
      <c r="AE31" s="973"/>
      <c r="AF31" s="331"/>
      <c r="AG31" s="333"/>
      <c r="AH31" s="809"/>
      <c r="AI31" s="809"/>
      <c r="AJ31" s="805"/>
      <c r="AK31" s="805"/>
      <c r="AL31" s="805"/>
      <c r="AM31" s="805"/>
      <c r="AN31" s="805"/>
      <c r="AO31" s="805"/>
      <c r="AP31" s="805"/>
      <c r="AQ31" s="805"/>
      <c r="AR31" s="805"/>
      <c r="AS31" s="805"/>
      <c r="AT31" s="805"/>
      <c r="AU31" s="805"/>
      <c r="AV31" s="805"/>
      <c r="AW31" s="805"/>
      <c r="AX31" s="805"/>
      <c r="AY31" s="805"/>
      <c r="AZ31" s="805"/>
      <c r="BA31" s="806"/>
      <c r="BB31" s="7"/>
      <c r="BC31" s="27"/>
      <c r="BD31" s="27"/>
      <c r="BE31" s="27"/>
      <c r="BF31" s="1081"/>
      <c r="BG31" s="27"/>
      <c r="BH31" s="1081"/>
      <c r="BI31" s="27"/>
      <c r="BJ31" s="27"/>
      <c r="BK31" s="27"/>
      <c r="BL31" s="27"/>
      <c r="BM31" s="27"/>
      <c r="BN31" s="27"/>
      <c r="BO31" s="27"/>
    </row>
    <row r="32" spans="1:67" ht="9" customHeight="1" x14ac:dyDescent="0.4">
      <c r="A32" s="1"/>
      <c r="B32" s="916"/>
      <c r="C32" s="917"/>
      <c r="D32" s="917"/>
      <c r="E32" s="917"/>
      <c r="F32" s="918"/>
      <c r="G32" s="331"/>
      <c r="H32" s="809"/>
      <c r="I32" s="809"/>
      <c r="J32" s="805"/>
      <c r="K32" s="805"/>
      <c r="L32" s="805"/>
      <c r="M32" s="805"/>
      <c r="N32" s="805"/>
      <c r="O32" s="805"/>
      <c r="P32" s="805"/>
      <c r="Q32" s="805"/>
      <c r="R32" s="805"/>
      <c r="S32" s="805"/>
      <c r="T32" s="805"/>
      <c r="U32" s="805"/>
      <c r="V32" s="805"/>
      <c r="W32" s="805"/>
      <c r="X32" s="805"/>
      <c r="Y32" s="805"/>
      <c r="Z32" s="806"/>
      <c r="AA32" s="31"/>
      <c r="AB32" s="31"/>
      <c r="AC32" s="971"/>
      <c r="AD32" s="972"/>
      <c r="AE32" s="973"/>
      <c r="AF32" s="331"/>
      <c r="AG32" s="333"/>
      <c r="AH32" s="809"/>
      <c r="AI32" s="809"/>
      <c r="AJ32" s="805"/>
      <c r="AK32" s="805"/>
      <c r="AL32" s="805"/>
      <c r="AM32" s="805"/>
      <c r="AN32" s="805"/>
      <c r="AO32" s="805"/>
      <c r="AP32" s="805"/>
      <c r="AQ32" s="805"/>
      <c r="AR32" s="805"/>
      <c r="AS32" s="805"/>
      <c r="AT32" s="805"/>
      <c r="AU32" s="805"/>
      <c r="AV32" s="805"/>
      <c r="AW32" s="805"/>
      <c r="AX32" s="805"/>
      <c r="AY32" s="805"/>
      <c r="AZ32" s="805"/>
      <c r="BA32" s="806"/>
      <c r="BB32" s="7"/>
      <c r="BC32" s="27"/>
      <c r="BD32" s="27"/>
      <c r="BE32" s="27"/>
      <c r="BF32" s="1081"/>
      <c r="BG32" s="27"/>
      <c r="BH32" s="1081"/>
      <c r="BI32" s="27"/>
      <c r="BJ32" s="27"/>
      <c r="BK32" s="27"/>
      <c r="BL32" s="27"/>
      <c r="BM32" s="27"/>
      <c r="BN32" s="27"/>
      <c r="BO32" s="27"/>
    </row>
    <row r="33" spans="1:102" ht="9" customHeight="1" thickBot="1" x14ac:dyDescent="0.45">
      <c r="A33" s="1"/>
      <c r="B33" s="919"/>
      <c r="C33" s="920"/>
      <c r="D33" s="920"/>
      <c r="E33" s="920"/>
      <c r="F33" s="921"/>
      <c r="G33" s="332"/>
      <c r="H33" s="333"/>
      <c r="I33" s="334"/>
      <c r="J33" s="807"/>
      <c r="K33" s="807"/>
      <c r="L33" s="807"/>
      <c r="M33" s="807"/>
      <c r="N33" s="807"/>
      <c r="O33" s="807"/>
      <c r="P33" s="807"/>
      <c r="Q33" s="807"/>
      <c r="R33" s="807"/>
      <c r="S33" s="807"/>
      <c r="T33" s="807"/>
      <c r="U33" s="807"/>
      <c r="V33" s="807"/>
      <c r="W33" s="807"/>
      <c r="X33" s="807"/>
      <c r="Y33" s="807"/>
      <c r="Z33" s="808"/>
      <c r="AA33" s="31"/>
      <c r="AB33" s="32"/>
      <c r="AC33" s="974"/>
      <c r="AD33" s="975"/>
      <c r="AE33" s="976"/>
      <c r="AF33" s="331"/>
      <c r="AG33" s="333"/>
      <c r="AH33" s="335"/>
      <c r="AI33" s="336"/>
      <c r="AJ33" s="807"/>
      <c r="AK33" s="807"/>
      <c r="AL33" s="807"/>
      <c r="AM33" s="807"/>
      <c r="AN33" s="807"/>
      <c r="AO33" s="807"/>
      <c r="AP33" s="807"/>
      <c r="AQ33" s="807"/>
      <c r="AR33" s="807"/>
      <c r="AS33" s="807"/>
      <c r="AT33" s="807"/>
      <c r="AU33" s="807"/>
      <c r="AV33" s="807"/>
      <c r="AW33" s="807"/>
      <c r="AX33" s="807"/>
      <c r="AY33" s="807"/>
      <c r="AZ33" s="807"/>
      <c r="BA33" s="808"/>
      <c r="BB33" s="7"/>
      <c r="BC33" s="27"/>
      <c r="BD33" s="27"/>
      <c r="BE33" s="27"/>
      <c r="BF33" s="1082"/>
      <c r="BG33" s="27"/>
      <c r="BH33" s="1082"/>
      <c r="BI33" s="27"/>
      <c r="BJ33" s="27"/>
      <c r="BK33" s="27"/>
      <c r="BL33" s="27"/>
      <c r="BM33" s="27"/>
      <c r="BN33" s="27"/>
      <c r="BO33" s="27"/>
    </row>
    <row r="34" spans="1:102" ht="9" customHeight="1" x14ac:dyDescent="0.4">
      <c r="A34" s="1"/>
      <c r="B34" s="939" t="s">
        <v>21</v>
      </c>
      <c r="C34" s="940"/>
      <c r="D34" s="940"/>
      <c r="E34" s="940"/>
      <c r="F34" s="940"/>
      <c r="G34" s="33"/>
      <c r="H34" s="34"/>
      <c r="I34" s="34"/>
      <c r="J34" s="34"/>
      <c r="K34" s="34"/>
      <c r="L34" s="34"/>
      <c r="M34" s="34"/>
      <c r="N34" s="34"/>
      <c r="O34" s="34"/>
      <c r="P34" s="34"/>
      <c r="Q34" s="35"/>
      <c r="R34" s="35"/>
      <c r="S34" s="35"/>
      <c r="T34" s="35"/>
      <c r="U34" s="35"/>
      <c r="V34" s="35"/>
      <c r="W34" s="35"/>
      <c r="X34" s="35"/>
      <c r="Y34" s="35"/>
      <c r="Z34" s="36"/>
      <c r="AA34" s="31"/>
      <c r="AB34" s="32"/>
      <c r="AC34" s="977" t="s">
        <v>22</v>
      </c>
      <c r="AD34" s="978"/>
      <c r="AE34" s="952"/>
      <c r="AF34" s="951" t="s">
        <v>23</v>
      </c>
      <c r="AG34" s="952"/>
      <c r="AH34" s="854" t="s">
        <v>24</v>
      </c>
      <c r="AI34" s="855"/>
      <c r="AJ34" s="855"/>
      <c r="AK34" s="855"/>
      <c r="AL34" s="856"/>
      <c r="AM34" s="963" t="str">
        <f>IF(OR(AH30="",'②異動情報・学校情報・機構に送付が必要な場合（学校入力用）'!BI21=""),"",'②異動情報・学校情報・機構に送付が必要な場合（学校入力用）'!BI21)</f>
        <v/>
      </c>
      <c r="AN34" s="963"/>
      <c r="AO34" s="963"/>
      <c r="AP34" s="963"/>
      <c r="AQ34" s="963"/>
      <c r="AR34" s="963"/>
      <c r="AS34" s="963"/>
      <c r="AT34" s="963"/>
      <c r="AU34" s="963"/>
      <c r="AV34" s="963"/>
      <c r="AW34" s="963"/>
      <c r="AX34" s="963"/>
      <c r="AY34" s="963"/>
      <c r="AZ34" s="963"/>
      <c r="BA34" s="964"/>
      <c r="BB34" s="7"/>
      <c r="BC34" s="27"/>
      <c r="BF34" s="1080">
        <f>IF(H50="",0,1)</f>
        <v>0</v>
      </c>
      <c r="BK34" s="27"/>
      <c r="BL34" s="27"/>
      <c r="BM34" s="27"/>
      <c r="BN34" s="27"/>
      <c r="BO34" s="27"/>
    </row>
    <row r="35" spans="1:102" ht="9" customHeight="1" x14ac:dyDescent="0.4">
      <c r="A35" s="1"/>
      <c r="B35" s="922"/>
      <c r="C35" s="923"/>
      <c r="D35" s="923"/>
      <c r="E35" s="923"/>
      <c r="F35" s="923"/>
      <c r="G35" s="37"/>
      <c r="H35" s="955" t="str">
        <f>IF(AND(H30="✔",'①基本情報・異動情報（学生入力用）'!Z7="病気"),"✔","")</f>
        <v/>
      </c>
      <c r="I35" s="987" t="s">
        <v>25</v>
      </c>
      <c r="J35" s="956"/>
      <c r="K35" s="956"/>
      <c r="L35" s="955" t="str">
        <f>IF(AND(H30="✔",'①基本情報・異動情報（学生入力用）'!Z7="経済事情"),"✔","")</f>
        <v/>
      </c>
      <c r="M35" s="956" t="s">
        <v>26</v>
      </c>
      <c r="N35" s="956"/>
      <c r="O35" s="956"/>
      <c r="P35" s="956"/>
      <c r="R35" s="955" t="str">
        <f>IF(AND(H30="✔",'①基本情報・異動情報（学生入力用）'!Z7="一身上"),"✔","")</f>
        <v/>
      </c>
      <c r="S35" s="956" t="s">
        <v>27</v>
      </c>
      <c r="T35" s="956"/>
      <c r="U35" s="956"/>
      <c r="V35" s="955" t="str">
        <f>IF(AND(H30="✔",'①基本情報・異動情報（学生入力用）'!Z7="その他"),"✔","")</f>
        <v/>
      </c>
      <c r="W35" s="956" t="s">
        <v>28</v>
      </c>
      <c r="X35" s="956"/>
      <c r="Y35" s="956"/>
      <c r="Z35" s="39"/>
      <c r="AA35" s="31"/>
      <c r="AB35" s="32"/>
      <c r="AC35" s="979"/>
      <c r="AD35" s="980"/>
      <c r="AE35" s="954"/>
      <c r="AF35" s="953"/>
      <c r="AG35" s="954"/>
      <c r="AH35" s="800"/>
      <c r="AI35" s="801"/>
      <c r="AJ35" s="801"/>
      <c r="AK35" s="801"/>
      <c r="AL35" s="857"/>
      <c r="AM35" s="963"/>
      <c r="AN35" s="963"/>
      <c r="AO35" s="963"/>
      <c r="AP35" s="963"/>
      <c r="AQ35" s="963"/>
      <c r="AR35" s="963"/>
      <c r="AS35" s="963"/>
      <c r="AT35" s="963"/>
      <c r="AU35" s="963"/>
      <c r="AV35" s="963"/>
      <c r="AW35" s="963"/>
      <c r="AX35" s="963"/>
      <c r="AY35" s="963"/>
      <c r="AZ35" s="963"/>
      <c r="BA35" s="964"/>
      <c r="BB35" s="7"/>
      <c r="BC35" s="27"/>
      <c r="BF35" s="1081"/>
      <c r="BK35" s="27"/>
      <c r="BL35" s="27"/>
      <c r="BM35" s="27"/>
      <c r="BN35" s="27"/>
      <c r="BO35" s="27"/>
    </row>
    <row r="36" spans="1:102" ht="9" customHeight="1" x14ac:dyDescent="0.4">
      <c r="A36" s="1"/>
      <c r="B36" s="922"/>
      <c r="C36" s="923"/>
      <c r="D36" s="923"/>
      <c r="E36" s="923"/>
      <c r="F36" s="923"/>
      <c r="G36" s="37"/>
      <c r="H36" s="955"/>
      <c r="I36" s="987"/>
      <c r="J36" s="956"/>
      <c r="K36" s="956"/>
      <c r="L36" s="955"/>
      <c r="M36" s="956"/>
      <c r="N36" s="956"/>
      <c r="O36" s="956"/>
      <c r="P36" s="956"/>
      <c r="R36" s="955"/>
      <c r="S36" s="956"/>
      <c r="T36" s="956"/>
      <c r="U36" s="956"/>
      <c r="V36" s="955"/>
      <c r="W36" s="956"/>
      <c r="X36" s="956"/>
      <c r="Y36" s="956"/>
      <c r="Z36" s="39"/>
      <c r="AA36" s="31"/>
      <c r="AB36" s="32"/>
      <c r="AC36" s="979"/>
      <c r="AD36" s="980"/>
      <c r="AE36" s="954"/>
      <c r="AF36" s="953"/>
      <c r="AG36" s="954"/>
      <c r="AH36" s="800"/>
      <c r="AI36" s="801"/>
      <c r="AJ36" s="801"/>
      <c r="AK36" s="801"/>
      <c r="AL36" s="857"/>
      <c r="AM36" s="963"/>
      <c r="AN36" s="963"/>
      <c r="AO36" s="963"/>
      <c r="AP36" s="963"/>
      <c r="AQ36" s="963"/>
      <c r="AR36" s="963"/>
      <c r="AS36" s="963"/>
      <c r="AT36" s="963"/>
      <c r="AU36" s="963"/>
      <c r="AV36" s="963"/>
      <c r="AW36" s="963"/>
      <c r="AX36" s="963"/>
      <c r="AY36" s="963"/>
      <c r="AZ36" s="963"/>
      <c r="BA36" s="964"/>
      <c r="BB36" s="7"/>
      <c r="BC36" s="27"/>
      <c r="BF36" s="1081"/>
      <c r="BK36" s="27"/>
      <c r="BL36" s="27"/>
      <c r="BM36" s="27"/>
      <c r="BN36" s="27"/>
      <c r="BO36" s="27"/>
    </row>
    <row r="37" spans="1:102" ht="9" customHeight="1" thickBot="1" x14ac:dyDescent="0.45">
      <c r="A37" s="1"/>
      <c r="B37" s="922"/>
      <c r="C37" s="923"/>
      <c r="D37" s="923"/>
      <c r="E37" s="923"/>
      <c r="F37" s="923"/>
      <c r="G37" s="37"/>
      <c r="H37" s="955"/>
      <c r="I37" s="987"/>
      <c r="J37" s="956"/>
      <c r="K37" s="956"/>
      <c r="L37" s="955"/>
      <c r="M37" s="956"/>
      <c r="N37" s="956"/>
      <c r="O37" s="956"/>
      <c r="P37" s="956"/>
      <c r="R37" s="955"/>
      <c r="S37" s="956"/>
      <c r="T37" s="956"/>
      <c r="U37" s="956"/>
      <c r="V37" s="955"/>
      <c r="W37" s="956"/>
      <c r="X37" s="956"/>
      <c r="Y37" s="956"/>
      <c r="Z37" s="39"/>
      <c r="AA37" s="31"/>
      <c r="AB37" s="32"/>
      <c r="AC37" s="979"/>
      <c r="AD37" s="980"/>
      <c r="AE37" s="954"/>
      <c r="AF37" s="953"/>
      <c r="AG37" s="954"/>
      <c r="AH37" s="800"/>
      <c r="AI37" s="801"/>
      <c r="AJ37" s="801"/>
      <c r="AK37" s="801"/>
      <c r="AL37" s="857"/>
      <c r="AM37" s="963"/>
      <c r="AN37" s="963"/>
      <c r="AO37" s="963"/>
      <c r="AP37" s="963"/>
      <c r="AQ37" s="963"/>
      <c r="AR37" s="963"/>
      <c r="AS37" s="963"/>
      <c r="AT37" s="963"/>
      <c r="AU37" s="963"/>
      <c r="AV37" s="963"/>
      <c r="AW37" s="963"/>
      <c r="AX37" s="963"/>
      <c r="AY37" s="963"/>
      <c r="AZ37" s="963"/>
      <c r="BA37" s="964"/>
      <c r="BB37" s="7"/>
      <c r="BC37" s="27"/>
      <c r="BF37" s="1082"/>
      <c r="BK37" s="27"/>
      <c r="BL37" s="27"/>
      <c r="BM37" s="27"/>
      <c r="BN37" s="27"/>
      <c r="BO37" s="27"/>
    </row>
    <row r="38" spans="1:102" ht="9" customHeight="1" x14ac:dyDescent="0.4">
      <c r="A38" s="1"/>
      <c r="B38" s="922"/>
      <c r="C38" s="923"/>
      <c r="D38" s="923"/>
      <c r="E38" s="923"/>
      <c r="F38" s="923"/>
      <c r="G38" s="37"/>
      <c r="H38" s="40"/>
      <c r="I38" s="40"/>
      <c r="J38" s="41"/>
      <c r="K38" s="41"/>
      <c r="L38" s="40"/>
      <c r="M38" s="40"/>
      <c r="N38" s="41"/>
      <c r="O38" s="41"/>
      <c r="P38" s="41"/>
      <c r="Q38" s="38"/>
      <c r="R38" s="42"/>
      <c r="S38" s="38"/>
      <c r="T38" s="38"/>
      <c r="U38" s="38"/>
      <c r="V38" s="38"/>
      <c r="W38" s="42"/>
      <c r="X38" s="38"/>
      <c r="Y38" s="38"/>
      <c r="Z38" s="39"/>
      <c r="AA38" s="31"/>
      <c r="AB38" s="31"/>
      <c r="AC38" s="979"/>
      <c r="AD38" s="980"/>
      <c r="AE38" s="954"/>
      <c r="AF38" s="953"/>
      <c r="AG38" s="954"/>
      <c r="AH38" s="823"/>
      <c r="AI38" s="824"/>
      <c r="AJ38" s="824"/>
      <c r="AK38" s="824"/>
      <c r="AL38" s="858"/>
      <c r="AM38" s="963"/>
      <c r="AN38" s="963"/>
      <c r="AO38" s="963"/>
      <c r="AP38" s="963"/>
      <c r="AQ38" s="963"/>
      <c r="AR38" s="963"/>
      <c r="AS38" s="963"/>
      <c r="AT38" s="963"/>
      <c r="AU38" s="963"/>
      <c r="AV38" s="963"/>
      <c r="AW38" s="963"/>
      <c r="AX38" s="963"/>
      <c r="AY38" s="963"/>
      <c r="AZ38" s="963"/>
      <c r="BA38" s="964"/>
      <c r="BB38" s="7"/>
      <c r="BC38" s="27"/>
      <c r="BF38" s="1080">
        <f>IF(H66="",0,1)</f>
        <v>0</v>
      </c>
      <c r="BK38" s="27"/>
      <c r="BL38" s="27"/>
      <c r="BM38" s="27"/>
      <c r="BN38" s="27"/>
      <c r="BO38" s="27"/>
    </row>
    <row r="39" spans="1:102" ht="9" customHeight="1" x14ac:dyDescent="0.4">
      <c r="A39" s="1"/>
      <c r="B39" s="43"/>
      <c r="C39" s="44"/>
      <c r="D39" s="44"/>
      <c r="E39" s="44"/>
      <c r="F39" s="44"/>
      <c r="G39" s="45"/>
      <c r="H39" s="46"/>
      <c r="I39" s="46"/>
      <c r="J39" s="47"/>
      <c r="K39" s="47"/>
      <c r="L39" s="46"/>
      <c r="M39" s="46"/>
      <c r="N39" s="47"/>
      <c r="O39" s="47"/>
      <c r="P39" s="47"/>
      <c r="Q39" s="46"/>
      <c r="R39" s="47"/>
      <c r="S39" s="46"/>
      <c r="T39" s="46"/>
      <c r="U39" s="46"/>
      <c r="V39" s="46"/>
      <c r="W39" s="47"/>
      <c r="X39" s="46"/>
      <c r="Y39" s="46"/>
      <c r="Z39" s="48"/>
      <c r="AA39" s="31"/>
      <c r="AB39" s="31"/>
      <c r="AC39" s="979"/>
      <c r="AD39" s="980"/>
      <c r="AE39" s="954"/>
      <c r="AF39" s="953"/>
      <c r="AG39" s="954"/>
      <c r="AH39" s="854" t="s">
        <v>216</v>
      </c>
      <c r="AI39" s="855"/>
      <c r="AJ39" s="855"/>
      <c r="AK39" s="855"/>
      <c r="AL39" s="834" t="s">
        <v>141</v>
      </c>
      <c r="AM39" s="52"/>
      <c r="AN39" s="17"/>
      <c r="AO39" s="52"/>
      <c r="AP39" s="52"/>
      <c r="AQ39" s="52"/>
      <c r="AR39" s="52"/>
      <c r="AS39" s="52"/>
      <c r="AT39" s="52"/>
      <c r="AU39" s="52"/>
      <c r="AV39" s="52"/>
      <c r="AW39" s="52"/>
      <c r="AX39" s="52"/>
      <c r="AY39" s="52"/>
      <c r="AZ39" s="52"/>
      <c r="BA39" s="54"/>
      <c r="BB39" s="7"/>
      <c r="BC39" s="27"/>
      <c r="BF39" s="1081"/>
      <c r="BK39" s="27"/>
      <c r="BL39" s="27"/>
      <c r="BM39" s="27"/>
      <c r="BN39" s="27"/>
      <c r="BO39" s="27"/>
    </row>
    <row r="40" spans="1:102" ht="9" customHeight="1" x14ac:dyDescent="0.4">
      <c r="A40" s="1"/>
      <c r="B40" s="922" t="s">
        <v>29</v>
      </c>
      <c r="C40" s="923"/>
      <c r="D40" s="923"/>
      <c r="E40" s="923"/>
      <c r="F40" s="923"/>
      <c r="G40" s="51"/>
      <c r="H40" s="924" t="s">
        <v>30</v>
      </c>
      <c r="I40" s="925"/>
      <c r="J40" s="925"/>
      <c r="K40" s="925"/>
      <c r="L40" s="925"/>
      <c r="M40" s="925"/>
      <c r="N40" s="925"/>
      <c r="O40" s="926" t="str">
        <f>IF(OR(H30="",'②異動情報・学校情報・機構に送付が必要な場合（学校入力用）'!AB21=""),"",'②異動情報・学校情報・機構に送付が必要な場合（学校入力用）'!CI21)</f>
        <v/>
      </c>
      <c r="P40" s="927"/>
      <c r="Q40" s="927"/>
      <c r="R40" s="927"/>
      <c r="S40" s="875" t="s">
        <v>15</v>
      </c>
      <c r="T40" s="984" t="str">
        <f>IF(OR(H30="",'②異動情報・学校情報・機構に送付が必要な場合（学校入力用）'!AB21=""),"",'②異動情報・学校情報・機構に送付が必要な場合（学校入力用）'!CK21)</f>
        <v/>
      </c>
      <c r="U40" s="984"/>
      <c r="V40" s="875" t="s">
        <v>31</v>
      </c>
      <c r="W40" s="984" t="str">
        <f>IF(OR(H30="",'②異動情報・学校情報・機構に送付が必要な場合（学校入力用）'!AB21=""),"",'②異動情報・学校情報・機構に送付が必要な場合（学校入力用）'!CM21)</f>
        <v/>
      </c>
      <c r="X40" s="984"/>
      <c r="Y40" s="958" t="s">
        <v>32</v>
      </c>
      <c r="Z40" s="812"/>
      <c r="AA40" s="52"/>
      <c r="AB40" s="53"/>
      <c r="AC40" s="979"/>
      <c r="AD40" s="980"/>
      <c r="AE40" s="954"/>
      <c r="AF40" s="953"/>
      <c r="AG40" s="954"/>
      <c r="AH40" s="800"/>
      <c r="AI40" s="801"/>
      <c r="AJ40" s="801"/>
      <c r="AK40" s="801"/>
      <c r="AL40" s="835"/>
      <c r="AM40" s="52"/>
      <c r="AN40" s="802" t="str">
        <f>IF(AND(AH30="✔",'②異動情報・学校情報・機構に送付が必要な場合（学校入力用）'!BI24="休学"),"✔","")</f>
        <v/>
      </c>
      <c r="AO40" s="800" t="s">
        <v>33</v>
      </c>
      <c r="AP40" s="801"/>
      <c r="AQ40" s="52"/>
      <c r="AR40" s="802" t="str">
        <f>IF(AND(AH30="✔",'②異動情報・学校情報・機構に送付が必要な場合（学校入力用）'!BI24="留学"),"✔","")</f>
        <v/>
      </c>
      <c r="AS40" s="800" t="s">
        <v>34</v>
      </c>
      <c r="AT40" s="801"/>
      <c r="AU40" s="52"/>
      <c r="AV40" s="802" t="str">
        <f>IF(AND(AH30="✔",'②異動情報・学校情報・機構に送付が必要な場合（学校入力用）'!BI24="在学"),"✔","")</f>
        <v/>
      </c>
      <c r="AW40" s="800" t="s">
        <v>35</v>
      </c>
      <c r="AX40" s="801"/>
      <c r="AY40" s="18"/>
      <c r="AZ40" s="18"/>
      <c r="BA40" s="54"/>
      <c r="BB40" s="7"/>
      <c r="BC40" s="27"/>
      <c r="BF40" s="1081"/>
    </row>
    <row r="41" spans="1:102" ht="9" customHeight="1" thickBot="1" x14ac:dyDescent="0.45">
      <c r="A41" s="1"/>
      <c r="B41" s="922"/>
      <c r="C41" s="923"/>
      <c r="D41" s="923"/>
      <c r="E41" s="923"/>
      <c r="F41" s="923"/>
      <c r="G41" s="51"/>
      <c r="H41" s="924"/>
      <c r="I41" s="925"/>
      <c r="J41" s="925"/>
      <c r="K41" s="925"/>
      <c r="L41" s="925"/>
      <c r="M41" s="925"/>
      <c r="N41" s="925"/>
      <c r="O41" s="928"/>
      <c r="P41" s="929"/>
      <c r="Q41" s="929"/>
      <c r="R41" s="929"/>
      <c r="S41" s="878"/>
      <c r="T41" s="985"/>
      <c r="U41" s="985"/>
      <c r="V41" s="878"/>
      <c r="W41" s="985"/>
      <c r="X41" s="985"/>
      <c r="Y41" s="960"/>
      <c r="Z41" s="812"/>
      <c r="AA41" s="52"/>
      <c r="AB41" s="53"/>
      <c r="AC41" s="979"/>
      <c r="AD41" s="980"/>
      <c r="AE41" s="954"/>
      <c r="AF41" s="953"/>
      <c r="AG41" s="954"/>
      <c r="AH41" s="800"/>
      <c r="AI41" s="801"/>
      <c r="AJ41" s="801"/>
      <c r="AK41" s="801"/>
      <c r="AL41" s="835"/>
      <c r="AM41" s="52"/>
      <c r="AN41" s="802"/>
      <c r="AO41" s="800"/>
      <c r="AP41" s="801"/>
      <c r="AQ41" s="52"/>
      <c r="AR41" s="802"/>
      <c r="AS41" s="800"/>
      <c r="AT41" s="801"/>
      <c r="AU41" s="52"/>
      <c r="AV41" s="802"/>
      <c r="AW41" s="800"/>
      <c r="AX41" s="801"/>
      <c r="AY41" s="18"/>
      <c r="AZ41" s="18"/>
      <c r="BA41" s="54"/>
      <c r="BB41" s="7"/>
      <c r="BC41" s="27"/>
      <c r="BF41" s="1082"/>
    </row>
    <row r="42" spans="1:102" ht="9" customHeight="1" x14ac:dyDescent="0.4">
      <c r="A42" s="1"/>
      <c r="B42" s="922"/>
      <c r="C42" s="923"/>
      <c r="D42" s="923"/>
      <c r="E42" s="923"/>
      <c r="F42" s="923"/>
      <c r="G42" s="51"/>
      <c r="H42" s="924"/>
      <c r="I42" s="925"/>
      <c r="J42" s="925"/>
      <c r="K42" s="925"/>
      <c r="L42" s="925"/>
      <c r="M42" s="925"/>
      <c r="N42" s="925"/>
      <c r="O42" s="928"/>
      <c r="P42" s="929"/>
      <c r="Q42" s="929"/>
      <c r="R42" s="929"/>
      <c r="S42" s="878"/>
      <c r="T42" s="985"/>
      <c r="U42" s="985"/>
      <c r="V42" s="878"/>
      <c r="W42" s="985"/>
      <c r="X42" s="985"/>
      <c r="Y42" s="960"/>
      <c r="Z42" s="812"/>
      <c r="AA42" s="52"/>
      <c r="AB42" s="53"/>
      <c r="AC42" s="979"/>
      <c r="AD42" s="980"/>
      <c r="AE42" s="954"/>
      <c r="AF42" s="953"/>
      <c r="AG42" s="954"/>
      <c r="AH42" s="800"/>
      <c r="AI42" s="801"/>
      <c r="AJ42" s="801"/>
      <c r="AK42" s="801"/>
      <c r="AL42" s="835"/>
      <c r="AM42" s="52"/>
      <c r="AN42" s="802"/>
      <c r="AO42" s="800"/>
      <c r="AP42" s="801"/>
      <c r="AQ42" s="52"/>
      <c r="AR42" s="802"/>
      <c r="AS42" s="800"/>
      <c r="AT42" s="801"/>
      <c r="AU42" s="52"/>
      <c r="AV42" s="802"/>
      <c r="AW42" s="800"/>
      <c r="AX42" s="801"/>
      <c r="AY42" s="18"/>
      <c r="AZ42" s="18"/>
      <c r="BA42" s="54"/>
      <c r="BB42" s="7"/>
      <c r="BC42" s="27"/>
      <c r="BF42" s="1083"/>
    </row>
    <row r="43" spans="1:102" ht="9" customHeight="1" x14ac:dyDescent="0.4">
      <c r="A43" s="1"/>
      <c r="B43" s="922"/>
      <c r="C43" s="923"/>
      <c r="D43" s="923"/>
      <c r="E43" s="923"/>
      <c r="F43" s="923"/>
      <c r="G43" s="51"/>
      <c r="H43" s="924"/>
      <c r="I43" s="925"/>
      <c r="J43" s="925"/>
      <c r="K43" s="925"/>
      <c r="L43" s="925"/>
      <c r="M43" s="925"/>
      <c r="N43" s="925"/>
      <c r="O43" s="928"/>
      <c r="P43" s="929"/>
      <c r="Q43" s="929"/>
      <c r="R43" s="929"/>
      <c r="S43" s="878"/>
      <c r="T43" s="985"/>
      <c r="U43" s="985"/>
      <c r="V43" s="878"/>
      <c r="W43" s="985"/>
      <c r="X43" s="985"/>
      <c r="Y43" s="960"/>
      <c r="Z43" s="812"/>
      <c r="AA43" s="52"/>
      <c r="AB43" s="53"/>
      <c r="AC43" s="979"/>
      <c r="AD43" s="980"/>
      <c r="AE43" s="954"/>
      <c r="AF43" s="953"/>
      <c r="AG43" s="954"/>
      <c r="AH43" s="800"/>
      <c r="AI43" s="801"/>
      <c r="AJ43" s="801"/>
      <c r="AK43" s="801"/>
      <c r="AL43" s="835"/>
      <c r="AM43" s="52"/>
      <c r="AN43" s="17"/>
      <c r="AO43" s="52"/>
      <c r="AP43" s="52"/>
      <c r="AQ43" s="52"/>
      <c r="AR43" s="52"/>
      <c r="AS43" s="52"/>
      <c r="AT43" s="52"/>
      <c r="AU43" s="52"/>
      <c r="AV43" s="52"/>
      <c r="AW43" s="52"/>
      <c r="AX43" s="52"/>
      <c r="AY43" s="52"/>
      <c r="AZ43" s="52"/>
      <c r="BA43" s="54"/>
      <c r="BB43" s="7"/>
      <c r="BC43" s="27"/>
      <c r="BF43" s="1083"/>
    </row>
    <row r="44" spans="1:102" ht="9" customHeight="1" x14ac:dyDescent="0.4">
      <c r="A44" s="1"/>
      <c r="B44" s="922"/>
      <c r="C44" s="923"/>
      <c r="D44" s="923"/>
      <c r="E44" s="923"/>
      <c r="F44" s="923"/>
      <c r="G44" s="51"/>
      <c r="H44" s="924"/>
      <c r="I44" s="925"/>
      <c r="J44" s="925"/>
      <c r="K44" s="925"/>
      <c r="L44" s="925"/>
      <c r="M44" s="925"/>
      <c r="N44" s="925"/>
      <c r="O44" s="928"/>
      <c r="P44" s="929"/>
      <c r="Q44" s="929"/>
      <c r="R44" s="929"/>
      <c r="S44" s="878"/>
      <c r="T44" s="985"/>
      <c r="U44" s="985"/>
      <c r="V44" s="878"/>
      <c r="W44" s="985"/>
      <c r="X44" s="985"/>
      <c r="Y44" s="960"/>
      <c r="Z44" s="812"/>
      <c r="AA44" s="52"/>
      <c r="AB44" s="53"/>
      <c r="AC44" s="979"/>
      <c r="AD44" s="980"/>
      <c r="AE44" s="954"/>
      <c r="AF44" s="953"/>
      <c r="AG44" s="954"/>
      <c r="AH44" s="800"/>
      <c r="AI44" s="801"/>
      <c r="AJ44" s="801"/>
      <c r="AK44" s="801"/>
      <c r="AL44" s="835"/>
      <c r="AM44" s="859" t="str">
        <f>IF(OR(AH30="",'②異動情報・学校情報・機構に送付が必要な場合（学校入力用）'!BI24="",'②異動情報・学校情報・機構に送付が必要な場合（学校入力用）'!BV24=""),"　　　年　　　月　　　日",'②異動情報・学校情報・機構に送付が必要な場合（学校入力用）'!BV24)</f>
        <v>　　　年　　　月　　　日</v>
      </c>
      <c r="AN44" s="813"/>
      <c r="AO44" s="813"/>
      <c r="AP44" s="813"/>
      <c r="AQ44" s="813"/>
      <c r="AR44" s="813"/>
      <c r="AS44" s="813"/>
      <c r="AT44" s="794" t="s">
        <v>215</v>
      </c>
      <c r="AU44" s="813" t="str">
        <f>IF(OR(AH30="",'②異動情報・学校情報・機構に送付が必要な場合（学校入力用）'!BI24="",'②異動情報・学校情報・機構に送付が必要な場合（学校入力用）'!CB24=""),"　　　年　　　月　　　日",'②異動情報・学校情報・機構に送付が必要な場合（学校入力用）'!CB24)</f>
        <v>　　　年　　　月　　　日</v>
      </c>
      <c r="AV44" s="813"/>
      <c r="AW44" s="813"/>
      <c r="AX44" s="813"/>
      <c r="AY44" s="813"/>
      <c r="AZ44" s="813"/>
      <c r="BA44" s="814"/>
      <c r="BB44" s="7"/>
      <c r="BC44" s="27"/>
      <c r="BF44" s="1083"/>
    </row>
    <row r="45" spans="1:102" ht="9" customHeight="1" x14ac:dyDescent="0.4">
      <c r="A45" s="1"/>
      <c r="B45" s="922"/>
      <c r="C45" s="923"/>
      <c r="D45" s="923"/>
      <c r="E45" s="923"/>
      <c r="F45" s="923"/>
      <c r="G45" s="51"/>
      <c r="H45" s="924"/>
      <c r="I45" s="925"/>
      <c r="J45" s="925"/>
      <c r="K45" s="925"/>
      <c r="L45" s="925"/>
      <c r="M45" s="925"/>
      <c r="N45" s="925"/>
      <c r="O45" s="928"/>
      <c r="P45" s="929"/>
      <c r="Q45" s="929"/>
      <c r="R45" s="929"/>
      <c r="S45" s="878"/>
      <c r="T45" s="985"/>
      <c r="U45" s="985"/>
      <c r="V45" s="878"/>
      <c r="W45" s="985"/>
      <c r="X45" s="985"/>
      <c r="Y45" s="960"/>
      <c r="Z45" s="812"/>
      <c r="AA45" s="52"/>
      <c r="AB45" s="53"/>
      <c r="AC45" s="979"/>
      <c r="AD45" s="980"/>
      <c r="AE45" s="954"/>
      <c r="AF45" s="953"/>
      <c r="AG45" s="954"/>
      <c r="AH45" s="800"/>
      <c r="AI45" s="801"/>
      <c r="AJ45" s="801"/>
      <c r="AK45" s="801"/>
      <c r="AL45" s="835"/>
      <c r="AM45" s="860"/>
      <c r="AN45" s="815"/>
      <c r="AO45" s="815"/>
      <c r="AP45" s="815"/>
      <c r="AQ45" s="815"/>
      <c r="AR45" s="815"/>
      <c r="AS45" s="815"/>
      <c r="AT45" s="795"/>
      <c r="AU45" s="815"/>
      <c r="AV45" s="815"/>
      <c r="AW45" s="815"/>
      <c r="AX45" s="815"/>
      <c r="AY45" s="815"/>
      <c r="AZ45" s="815"/>
      <c r="BA45" s="816"/>
      <c r="BB45" s="7"/>
      <c r="BC45" s="27"/>
      <c r="BF45" s="1083"/>
    </row>
    <row r="46" spans="1:102" ht="9" customHeight="1" thickBot="1" x14ac:dyDescent="0.45">
      <c r="A46" s="1"/>
      <c r="B46" s="922"/>
      <c r="C46" s="923"/>
      <c r="D46" s="923"/>
      <c r="E46" s="923"/>
      <c r="F46" s="923"/>
      <c r="G46" s="51"/>
      <c r="H46" s="925"/>
      <c r="I46" s="925"/>
      <c r="J46" s="925"/>
      <c r="K46" s="925"/>
      <c r="L46" s="925"/>
      <c r="M46" s="925"/>
      <c r="N46" s="925"/>
      <c r="O46" s="930"/>
      <c r="P46" s="931"/>
      <c r="Q46" s="931"/>
      <c r="R46" s="931"/>
      <c r="S46" s="880"/>
      <c r="T46" s="986"/>
      <c r="U46" s="986"/>
      <c r="V46" s="880"/>
      <c r="W46" s="986"/>
      <c r="X46" s="986"/>
      <c r="Y46" s="962"/>
      <c r="Z46" s="812"/>
      <c r="AA46" s="55"/>
      <c r="AB46" s="53"/>
      <c r="AC46" s="979"/>
      <c r="AD46" s="980"/>
      <c r="AE46" s="954"/>
      <c r="AF46" s="953"/>
      <c r="AG46" s="954"/>
      <c r="AH46" s="800"/>
      <c r="AI46" s="801"/>
      <c r="AJ46" s="801"/>
      <c r="AK46" s="801"/>
      <c r="AL46" s="835"/>
      <c r="AM46" s="860"/>
      <c r="AN46" s="815"/>
      <c r="AO46" s="815"/>
      <c r="AP46" s="815"/>
      <c r="AQ46" s="815"/>
      <c r="AR46" s="815"/>
      <c r="AS46" s="815"/>
      <c r="AT46" s="795"/>
      <c r="AU46" s="815"/>
      <c r="AV46" s="815"/>
      <c r="AW46" s="815"/>
      <c r="AX46" s="815"/>
      <c r="AY46" s="815"/>
      <c r="AZ46" s="815"/>
      <c r="BA46" s="816"/>
      <c r="BB46" s="7"/>
      <c r="BC46" s="27"/>
    </row>
    <row r="47" spans="1:102" ht="9" customHeight="1" thickBot="1" x14ac:dyDescent="0.2">
      <c r="A47" s="1"/>
      <c r="B47" s="56"/>
      <c r="C47" s="57"/>
      <c r="D47" s="57"/>
      <c r="E47" s="57"/>
      <c r="F47" s="57"/>
      <c r="G47" s="58"/>
      <c r="H47" s="59"/>
      <c r="I47" s="60"/>
      <c r="J47" s="60"/>
      <c r="K47" s="60"/>
      <c r="L47" s="60"/>
      <c r="M47" s="60"/>
      <c r="N47" s="60"/>
      <c r="O47" s="61"/>
      <c r="P47" s="61"/>
      <c r="Q47" s="61"/>
      <c r="R47" s="61"/>
      <c r="S47" s="62"/>
      <c r="T47" s="61"/>
      <c r="U47" s="61"/>
      <c r="V47" s="62"/>
      <c r="W47" s="61"/>
      <c r="X47" s="61"/>
      <c r="Y47" s="63"/>
      <c r="Z47" s="64"/>
      <c r="AA47" s="65"/>
      <c r="AB47" s="65"/>
      <c r="AC47" s="979"/>
      <c r="AD47" s="980"/>
      <c r="AE47" s="954"/>
      <c r="AF47" s="953"/>
      <c r="AG47" s="954"/>
      <c r="AH47" s="800"/>
      <c r="AI47" s="801"/>
      <c r="AJ47" s="801"/>
      <c r="AK47" s="801"/>
      <c r="AL47" s="834" t="s">
        <v>142</v>
      </c>
      <c r="AM47" s="49"/>
      <c r="AN47" s="313"/>
      <c r="AO47" s="49"/>
      <c r="AP47" s="49"/>
      <c r="AQ47" s="49"/>
      <c r="AR47" s="49"/>
      <c r="AS47" s="49"/>
      <c r="AT47" s="49"/>
      <c r="AU47" s="49"/>
      <c r="AV47" s="49"/>
      <c r="AW47" s="49"/>
      <c r="AX47" s="49"/>
      <c r="AY47" s="49"/>
      <c r="AZ47" s="49"/>
      <c r="BA47" s="50"/>
      <c r="BB47" s="7"/>
      <c r="BC47" s="27"/>
      <c r="BF47" s="1084">
        <f>BF30+BF34+BF38+BH30</f>
        <v>0</v>
      </c>
      <c r="BG47" s="1085"/>
      <c r="BH47" s="1086"/>
      <c r="CW47" s="17"/>
      <c r="CX47" s="52"/>
    </row>
    <row r="48" spans="1:102" ht="9" customHeight="1" thickBot="1" x14ac:dyDescent="0.2">
      <c r="A48" s="1"/>
      <c r="B48" s="38"/>
      <c r="C48" s="38"/>
      <c r="D48" s="38"/>
      <c r="E48" s="38"/>
      <c r="F48" s="38"/>
      <c r="G48" s="42"/>
      <c r="H48" s="42"/>
      <c r="I48" s="66"/>
      <c r="J48" s="66"/>
      <c r="K48" s="66"/>
      <c r="L48" s="66"/>
      <c r="M48" s="66"/>
      <c r="N48" s="66"/>
      <c r="O48" s="67"/>
      <c r="P48" s="67"/>
      <c r="Q48" s="67"/>
      <c r="R48" s="67"/>
      <c r="S48" s="68"/>
      <c r="T48" s="67"/>
      <c r="U48" s="67"/>
      <c r="V48" s="68"/>
      <c r="W48" s="67"/>
      <c r="X48" s="67"/>
      <c r="Y48" s="69"/>
      <c r="Z48" s="70"/>
      <c r="AA48" s="65"/>
      <c r="AB48" s="65"/>
      <c r="AC48" s="979"/>
      <c r="AD48" s="980"/>
      <c r="AE48" s="954"/>
      <c r="AF48" s="953"/>
      <c r="AG48" s="954"/>
      <c r="AH48" s="800"/>
      <c r="AI48" s="801"/>
      <c r="AJ48" s="801"/>
      <c r="AK48" s="801"/>
      <c r="AL48" s="835"/>
      <c r="AM48" s="52"/>
      <c r="AN48" s="802" t="str">
        <f>IF(AN40="✔","",IF(AND(AH30="✔",'②異動情報・学校情報・機構に送付が必要な場合（学校入力用）'!BI29="休学",'②異動情報・学校情報・機構に送付が必要な場合（学校入力用）'!BI24&lt;&gt;""),"✔",""))</f>
        <v/>
      </c>
      <c r="AO48" s="800" t="s">
        <v>33</v>
      </c>
      <c r="AP48" s="801"/>
      <c r="AQ48" s="52"/>
      <c r="AR48" s="802" t="str">
        <f>IF(AR40="✔","",IF(AND(AH30="✔",'②異動情報・学校情報・機構に送付が必要な場合（学校入力用）'!BI29="留学",'②異動情報・学校情報・機構に送付が必要な場合（学校入力用）'!BI24&lt;&gt;""),"✔",""))</f>
        <v/>
      </c>
      <c r="AS48" s="800" t="s">
        <v>34</v>
      </c>
      <c r="AT48" s="801"/>
      <c r="AU48" s="52"/>
      <c r="AV48" s="802" t="str">
        <f>IF(AV40="✔","",IF(AND(AH30="✔",'②異動情報・学校情報・機構に送付が必要な場合（学校入力用）'!BI29="在学",'②異動情報・学校情報・機構に送付が必要な場合（学校入力用）'!BI24&lt;&gt;""),"✔",""))</f>
        <v/>
      </c>
      <c r="AW48" s="800" t="s">
        <v>35</v>
      </c>
      <c r="AX48" s="801"/>
      <c r="AY48" s="18"/>
      <c r="AZ48" s="18"/>
      <c r="BA48" s="54"/>
      <c r="BB48" s="71"/>
      <c r="BC48" s="27"/>
      <c r="BF48" s="1087"/>
      <c r="BG48" s="1088"/>
      <c r="BH48" s="1089"/>
      <c r="CW48" s="17"/>
      <c r="CX48" s="52"/>
    </row>
    <row r="49" spans="1:102" ht="9" customHeight="1" thickBot="1" x14ac:dyDescent="0.45">
      <c r="A49" s="1"/>
      <c r="B49" s="913" t="s">
        <v>20</v>
      </c>
      <c r="C49" s="914"/>
      <c r="D49" s="914"/>
      <c r="E49" s="914"/>
      <c r="F49" s="915"/>
      <c r="G49" s="329"/>
      <c r="H49" s="330"/>
      <c r="I49" s="330"/>
      <c r="J49" s="803" t="s">
        <v>79</v>
      </c>
      <c r="K49" s="803"/>
      <c r="L49" s="803"/>
      <c r="M49" s="803"/>
      <c r="N49" s="803"/>
      <c r="O49" s="803"/>
      <c r="P49" s="803"/>
      <c r="Q49" s="803"/>
      <c r="R49" s="803"/>
      <c r="S49" s="803"/>
      <c r="T49" s="803"/>
      <c r="U49" s="803"/>
      <c r="V49" s="803"/>
      <c r="W49" s="803"/>
      <c r="X49" s="803"/>
      <c r="Y49" s="803"/>
      <c r="Z49" s="804"/>
      <c r="AA49" s="65"/>
      <c r="AB49" s="65"/>
      <c r="AC49" s="979"/>
      <c r="AD49" s="980"/>
      <c r="AE49" s="954"/>
      <c r="AF49" s="953"/>
      <c r="AG49" s="954"/>
      <c r="AH49" s="800"/>
      <c r="AI49" s="801"/>
      <c r="AJ49" s="801"/>
      <c r="AK49" s="801"/>
      <c r="AL49" s="835"/>
      <c r="AM49" s="52"/>
      <c r="AN49" s="802"/>
      <c r="AO49" s="800"/>
      <c r="AP49" s="801"/>
      <c r="AQ49" s="52"/>
      <c r="AR49" s="802"/>
      <c r="AS49" s="800"/>
      <c r="AT49" s="801"/>
      <c r="AU49" s="52"/>
      <c r="AV49" s="802"/>
      <c r="AW49" s="800"/>
      <c r="AX49" s="801"/>
      <c r="AY49" s="18"/>
      <c r="AZ49" s="18"/>
      <c r="BA49" s="54"/>
      <c r="BB49" s="7"/>
      <c r="BC49" s="27"/>
      <c r="BF49" s="1090"/>
      <c r="BG49" s="1091"/>
      <c r="BH49" s="1092"/>
      <c r="CW49" s="17"/>
      <c r="CX49" s="52"/>
    </row>
    <row r="50" spans="1:102" ht="9" customHeight="1" x14ac:dyDescent="0.4">
      <c r="A50" s="1"/>
      <c r="B50" s="916"/>
      <c r="C50" s="917"/>
      <c r="D50" s="917"/>
      <c r="E50" s="917"/>
      <c r="F50" s="918"/>
      <c r="G50" s="331"/>
      <c r="H50" s="809" t="str">
        <f>IF(AND(AV142=0,'②異動情報・学校情報・機構に送付が必要な場合（学校入力用）'!AA12="休止（長期欠席）"),"✔","")</f>
        <v/>
      </c>
      <c r="I50" s="809"/>
      <c r="J50" s="805"/>
      <c r="K50" s="805"/>
      <c r="L50" s="805"/>
      <c r="M50" s="805"/>
      <c r="N50" s="805"/>
      <c r="O50" s="805"/>
      <c r="P50" s="805"/>
      <c r="Q50" s="805"/>
      <c r="R50" s="805"/>
      <c r="S50" s="805"/>
      <c r="T50" s="805"/>
      <c r="U50" s="805"/>
      <c r="V50" s="805"/>
      <c r="W50" s="805"/>
      <c r="X50" s="805"/>
      <c r="Y50" s="805"/>
      <c r="Z50" s="806"/>
      <c r="AA50" s="65"/>
      <c r="AB50" s="65"/>
      <c r="AC50" s="979"/>
      <c r="AD50" s="980"/>
      <c r="AE50" s="954"/>
      <c r="AF50" s="953"/>
      <c r="AG50" s="954"/>
      <c r="AH50" s="800"/>
      <c r="AI50" s="801"/>
      <c r="AJ50" s="801"/>
      <c r="AK50" s="801"/>
      <c r="AL50" s="835"/>
      <c r="AM50" s="52"/>
      <c r="AN50" s="802"/>
      <c r="AO50" s="800"/>
      <c r="AP50" s="801"/>
      <c r="AQ50" s="52"/>
      <c r="AR50" s="802"/>
      <c r="AS50" s="800"/>
      <c r="AT50" s="801"/>
      <c r="AU50" s="52"/>
      <c r="AV50" s="802"/>
      <c r="AW50" s="800"/>
      <c r="AX50" s="801"/>
      <c r="AY50" s="18"/>
      <c r="AZ50" s="18"/>
      <c r="BA50" s="54"/>
      <c r="BB50" s="7"/>
      <c r="BC50" s="27"/>
    </row>
    <row r="51" spans="1:102" ht="9" customHeight="1" x14ac:dyDescent="0.4">
      <c r="A51" s="1"/>
      <c r="B51" s="916"/>
      <c r="C51" s="917"/>
      <c r="D51" s="917"/>
      <c r="E51" s="917"/>
      <c r="F51" s="918"/>
      <c r="G51" s="331"/>
      <c r="H51" s="809"/>
      <c r="I51" s="809"/>
      <c r="J51" s="805"/>
      <c r="K51" s="805"/>
      <c r="L51" s="805"/>
      <c r="M51" s="805"/>
      <c r="N51" s="805"/>
      <c r="O51" s="805"/>
      <c r="P51" s="805"/>
      <c r="Q51" s="805"/>
      <c r="R51" s="805"/>
      <c r="S51" s="805"/>
      <c r="T51" s="805"/>
      <c r="U51" s="805"/>
      <c r="V51" s="805"/>
      <c r="W51" s="805"/>
      <c r="X51" s="805"/>
      <c r="Y51" s="805"/>
      <c r="Z51" s="806"/>
      <c r="AA51" s="65"/>
      <c r="AB51" s="65"/>
      <c r="AC51" s="979"/>
      <c r="AD51" s="980"/>
      <c r="AE51" s="954"/>
      <c r="AF51" s="953"/>
      <c r="AG51" s="954"/>
      <c r="AH51" s="800"/>
      <c r="AI51" s="801"/>
      <c r="AJ51" s="801"/>
      <c r="AK51" s="801"/>
      <c r="AL51" s="835"/>
      <c r="AM51" s="52"/>
      <c r="AN51" s="17"/>
      <c r="AO51" s="52"/>
      <c r="AP51" s="52"/>
      <c r="AQ51" s="72"/>
      <c r="AR51" s="72"/>
      <c r="AS51" s="52"/>
      <c r="AT51" s="52"/>
      <c r="AU51" s="72"/>
      <c r="AV51" s="72"/>
      <c r="AW51" s="52"/>
      <c r="AX51" s="72"/>
      <c r="AY51" s="72"/>
      <c r="AZ51" s="72"/>
      <c r="BA51" s="54"/>
      <c r="BB51" s="7"/>
      <c r="BC51" s="27"/>
    </row>
    <row r="52" spans="1:102" ht="9" customHeight="1" x14ac:dyDescent="0.4">
      <c r="A52" s="1"/>
      <c r="B52" s="916"/>
      <c r="C52" s="917"/>
      <c r="D52" s="917"/>
      <c r="E52" s="917"/>
      <c r="F52" s="918"/>
      <c r="G52" s="331"/>
      <c r="H52" s="809"/>
      <c r="I52" s="809"/>
      <c r="J52" s="805"/>
      <c r="K52" s="805"/>
      <c r="L52" s="805"/>
      <c r="M52" s="805"/>
      <c r="N52" s="805"/>
      <c r="O52" s="805"/>
      <c r="P52" s="805"/>
      <c r="Q52" s="805"/>
      <c r="R52" s="805"/>
      <c r="S52" s="805"/>
      <c r="T52" s="805"/>
      <c r="U52" s="805"/>
      <c r="V52" s="805"/>
      <c r="W52" s="805"/>
      <c r="X52" s="805"/>
      <c r="Y52" s="805"/>
      <c r="Z52" s="806"/>
      <c r="AA52" s="65"/>
      <c r="AB52" s="65"/>
      <c r="AC52" s="979"/>
      <c r="AD52" s="980"/>
      <c r="AE52" s="954"/>
      <c r="AF52" s="953"/>
      <c r="AG52" s="954"/>
      <c r="AH52" s="800"/>
      <c r="AI52" s="801"/>
      <c r="AJ52" s="801"/>
      <c r="AK52" s="801"/>
      <c r="AL52" s="835"/>
      <c r="AM52" s="859" t="str">
        <f>IF(AND(AN48="",AR48="",AV48=""),"　　　年　　　月　　　日",IF(AND(AH30="✔",'②異動情報・学校情報・機構に送付が必要な場合（学校入力用）'!BI24&lt;&gt;"",'②異動情報・学校情報・機構に送付が必要な場合（学校入力用）'!BI29&lt;&gt;"",'②異動情報・学校情報・機構に送付が必要な場合（学校入力用）'!BV29&lt;&gt;""),'②異動情報・学校情報・機構に送付が必要な場合（学校入力用）'!BV29,""))</f>
        <v>　　　年　　　月　　　日</v>
      </c>
      <c r="AN52" s="813"/>
      <c r="AO52" s="813"/>
      <c r="AP52" s="813"/>
      <c r="AQ52" s="813"/>
      <c r="AR52" s="813"/>
      <c r="AS52" s="813"/>
      <c r="AT52" s="794" t="s">
        <v>215</v>
      </c>
      <c r="AU52" s="813" t="str">
        <f>IF(AND(AN48="",AR48="",AV48=""),"　　　年　　　月　　　日",IF(AND(AH30="✔",'②異動情報・学校情報・機構に送付が必要な場合（学校入力用）'!BI24&lt;&gt;"",'②異動情報・学校情報・機構に送付が必要な場合（学校入力用）'!BI29&lt;&gt;"",'②異動情報・学校情報・機構に送付が必要な場合（学校入力用）'!CB29&lt;&gt;""),'②異動情報・学校情報・機構に送付が必要な場合（学校入力用）'!CB29,""))</f>
        <v>　　　年　　　月　　　日</v>
      </c>
      <c r="AV52" s="813"/>
      <c r="AW52" s="813"/>
      <c r="AX52" s="813"/>
      <c r="AY52" s="813"/>
      <c r="AZ52" s="813"/>
      <c r="BA52" s="814"/>
      <c r="BB52" s="7"/>
      <c r="BC52" s="27"/>
    </row>
    <row r="53" spans="1:102" ht="9" customHeight="1" x14ac:dyDescent="0.4">
      <c r="A53" s="1"/>
      <c r="B53" s="919"/>
      <c r="C53" s="920"/>
      <c r="D53" s="920"/>
      <c r="E53" s="920"/>
      <c r="F53" s="921"/>
      <c r="G53" s="331"/>
      <c r="H53" s="333"/>
      <c r="I53" s="334"/>
      <c r="J53" s="807"/>
      <c r="K53" s="807"/>
      <c r="L53" s="807"/>
      <c r="M53" s="807"/>
      <c r="N53" s="807"/>
      <c r="O53" s="807"/>
      <c r="P53" s="807"/>
      <c r="Q53" s="807"/>
      <c r="R53" s="807"/>
      <c r="S53" s="807"/>
      <c r="T53" s="807"/>
      <c r="U53" s="807"/>
      <c r="V53" s="807"/>
      <c r="W53" s="807"/>
      <c r="X53" s="807"/>
      <c r="Y53" s="807"/>
      <c r="Z53" s="808"/>
      <c r="AA53" s="65"/>
      <c r="AB53" s="65"/>
      <c r="AC53" s="979"/>
      <c r="AD53" s="980"/>
      <c r="AE53" s="954"/>
      <c r="AF53" s="953"/>
      <c r="AG53" s="954"/>
      <c r="AH53" s="800"/>
      <c r="AI53" s="801"/>
      <c r="AJ53" s="801"/>
      <c r="AK53" s="801"/>
      <c r="AL53" s="835"/>
      <c r="AM53" s="860"/>
      <c r="AN53" s="815"/>
      <c r="AO53" s="815"/>
      <c r="AP53" s="815"/>
      <c r="AQ53" s="815"/>
      <c r="AR53" s="815"/>
      <c r="AS53" s="815"/>
      <c r="AT53" s="795"/>
      <c r="AU53" s="815"/>
      <c r="AV53" s="815"/>
      <c r="AW53" s="815"/>
      <c r="AX53" s="815"/>
      <c r="AY53" s="815"/>
      <c r="AZ53" s="815"/>
      <c r="BA53" s="816"/>
      <c r="BB53" s="7"/>
      <c r="BC53" s="27"/>
    </row>
    <row r="54" spans="1:102" ht="9" customHeight="1" x14ac:dyDescent="0.4">
      <c r="A54" s="1"/>
      <c r="B54" s="73"/>
      <c r="C54" s="74"/>
      <c r="D54" s="74"/>
      <c r="E54" s="74"/>
      <c r="F54" s="74"/>
      <c r="G54" s="75"/>
      <c r="H54" s="76"/>
      <c r="I54" s="76"/>
      <c r="J54" s="77"/>
      <c r="K54" s="77"/>
      <c r="L54" s="76"/>
      <c r="M54" s="76"/>
      <c r="N54" s="77"/>
      <c r="O54" s="77"/>
      <c r="P54" s="77"/>
      <c r="Q54" s="76"/>
      <c r="R54" s="77"/>
      <c r="S54" s="76"/>
      <c r="T54" s="76"/>
      <c r="U54" s="76"/>
      <c r="V54" s="76"/>
      <c r="W54" s="77"/>
      <c r="X54" s="76"/>
      <c r="Y54" s="76"/>
      <c r="Z54" s="78"/>
      <c r="AA54" s="65"/>
      <c r="AB54" s="65"/>
      <c r="AC54" s="979"/>
      <c r="AD54" s="980"/>
      <c r="AE54" s="954"/>
      <c r="AF54" s="953"/>
      <c r="AG54" s="954"/>
      <c r="AH54" s="823"/>
      <c r="AI54" s="824"/>
      <c r="AJ54" s="824"/>
      <c r="AK54" s="824"/>
      <c r="AL54" s="836"/>
      <c r="AM54" s="965"/>
      <c r="AN54" s="817"/>
      <c r="AO54" s="817"/>
      <c r="AP54" s="817"/>
      <c r="AQ54" s="817"/>
      <c r="AR54" s="817"/>
      <c r="AS54" s="817"/>
      <c r="AT54" s="796"/>
      <c r="AU54" s="817"/>
      <c r="AV54" s="817"/>
      <c r="AW54" s="817"/>
      <c r="AX54" s="817"/>
      <c r="AY54" s="817"/>
      <c r="AZ54" s="817"/>
      <c r="BA54" s="818"/>
      <c r="BB54" s="7"/>
      <c r="BC54" s="27"/>
    </row>
    <row r="55" spans="1:102" ht="9" customHeight="1" x14ac:dyDescent="0.15">
      <c r="A55" s="1"/>
      <c r="B55" s="922" t="s">
        <v>29</v>
      </c>
      <c r="C55" s="923"/>
      <c r="D55" s="923"/>
      <c r="E55" s="923"/>
      <c r="F55" s="923"/>
      <c r="G55" s="51"/>
      <c r="H55" s="924" t="s">
        <v>37</v>
      </c>
      <c r="I55" s="925"/>
      <c r="J55" s="925"/>
      <c r="K55" s="925"/>
      <c r="L55" s="925"/>
      <c r="M55" s="925"/>
      <c r="N55" s="925"/>
      <c r="O55" s="926" t="str">
        <f>IF(OR(H50="",'②異動情報・学校情報・機構に送付が必要な場合（学校入力用）'!AB31=""),"",'②異動情報・学校情報・機構に送付が必要な場合（学校入力用）'!CI34)</f>
        <v/>
      </c>
      <c r="P55" s="927"/>
      <c r="Q55" s="927"/>
      <c r="R55" s="927"/>
      <c r="S55" s="875" t="s">
        <v>15</v>
      </c>
      <c r="T55" s="927" t="str">
        <f>IF(OR(H50="",'②異動情報・学校情報・機構に送付が必要な場合（学校入力用）'!AB31=""),"",'②異動情報・学校情報・機構に送付が必要な場合（学校入力用）'!CK34)</f>
        <v/>
      </c>
      <c r="U55" s="927"/>
      <c r="V55" s="927"/>
      <c r="W55" s="927"/>
      <c r="X55" s="957" t="s">
        <v>38</v>
      </c>
      <c r="Y55" s="958"/>
      <c r="Z55" s="812"/>
      <c r="AA55" s="65"/>
      <c r="AB55" s="65"/>
      <c r="AC55" s="979"/>
      <c r="AD55" s="980"/>
      <c r="AE55" s="954"/>
      <c r="AF55" s="953"/>
      <c r="AG55" s="954"/>
      <c r="AH55" s="819" t="s">
        <v>39</v>
      </c>
      <c r="AI55" s="819"/>
      <c r="AJ55" s="819"/>
      <c r="AK55" s="819"/>
      <c r="AL55" s="819"/>
      <c r="AM55" s="347"/>
      <c r="AN55" s="49"/>
      <c r="AO55" s="346"/>
      <c r="AP55" s="79"/>
      <c r="AQ55" s="79"/>
      <c r="AR55" s="79"/>
      <c r="AS55" s="79"/>
      <c r="AT55" s="80"/>
      <c r="AU55" s="79"/>
      <c r="AV55" s="79"/>
      <c r="AW55" s="80"/>
      <c r="AX55" s="79"/>
      <c r="AY55" s="79"/>
      <c r="AZ55" s="81"/>
      <c r="BA55" s="82"/>
      <c r="BB55" s="7"/>
      <c r="BC55" s="27"/>
    </row>
    <row r="56" spans="1:102" ht="9" customHeight="1" x14ac:dyDescent="0.4">
      <c r="A56" s="1"/>
      <c r="B56" s="922"/>
      <c r="C56" s="923"/>
      <c r="D56" s="923"/>
      <c r="E56" s="923"/>
      <c r="F56" s="923"/>
      <c r="G56" s="51"/>
      <c r="H56" s="924"/>
      <c r="I56" s="925"/>
      <c r="J56" s="925"/>
      <c r="K56" s="925"/>
      <c r="L56" s="925"/>
      <c r="M56" s="925"/>
      <c r="N56" s="925"/>
      <c r="O56" s="928"/>
      <c r="P56" s="929"/>
      <c r="Q56" s="929"/>
      <c r="R56" s="929"/>
      <c r="S56" s="878"/>
      <c r="T56" s="929"/>
      <c r="U56" s="929"/>
      <c r="V56" s="929"/>
      <c r="W56" s="929"/>
      <c r="X56" s="959"/>
      <c r="Y56" s="960"/>
      <c r="Z56" s="812"/>
      <c r="AA56" s="65"/>
      <c r="AB56" s="65"/>
      <c r="AC56" s="979"/>
      <c r="AD56" s="980"/>
      <c r="AE56" s="954"/>
      <c r="AF56" s="953"/>
      <c r="AG56" s="954"/>
      <c r="AH56" s="819"/>
      <c r="AI56" s="819"/>
      <c r="AJ56" s="819"/>
      <c r="AK56" s="819"/>
      <c r="AL56" s="819"/>
      <c r="AM56" s="52"/>
      <c r="AN56" s="944" t="str">
        <f>IF(AND('③様式（自動作成・記入用）'!AH30="✔",'②異動情報・学校情報・機構に送付が必要な場合（学校入力用）'!BI34="海外留学支援制度"),"✔","")</f>
        <v/>
      </c>
      <c r="AO56" s="947" t="s">
        <v>40</v>
      </c>
      <c r="AP56" s="947"/>
      <c r="AQ56" s="947"/>
      <c r="AR56" s="947"/>
      <c r="AS56" s="947"/>
      <c r="AT56" s="947"/>
      <c r="AU56" s="947"/>
      <c r="AV56" s="947"/>
      <c r="AW56" s="947"/>
      <c r="AX56" s="947"/>
      <c r="AY56" s="947"/>
      <c r="AZ56" s="18"/>
      <c r="BA56" s="348"/>
      <c r="BB56" s="7"/>
      <c r="BC56" s="27"/>
    </row>
    <row r="57" spans="1:102" ht="9" customHeight="1" x14ac:dyDescent="0.4">
      <c r="A57" s="1"/>
      <c r="B57" s="922"/>
      <c r="C57" s="923"/>
      <c r="D57" s="923"/>
      <c r="E57" s="923"/>
      <c r="F57" s="923"/>
      <c r="G57" s="51"/>
      <c r="H57" s="924"/>
      <c r="I57" s="925"/>
      <c r="J57" s="925"/>
      <c r="K57" s="925"/>
      <c r="L57" s="925"/>
      <c r="M57" s="925"/>
      <c r="N57" s="925"/>
      <c r="O57" s="928"/>
      <c r="P57" s="929"/>
      <c r="Q57" s="929"/>
      <c r="R57" s="929"/>
      <c r="S57" s="878"/>
      <c r="T57" s="929"/>
      <c r="U57" s="929"/>
      <c r="V57" s="929"/>
      <c r="W57" s="929"/>
      <c r="X57" s="959"/>
      <c r="Y57" s="960"/>
      <c r="Z57" s="812"/>
      <c r="AA57" s="65"/>
      <c r="AB57" s="65"/>
      <c r="AC57" s="979"/>
      <c r="AD57" s="980"/>
      <c r="AE57" s="954"/>
      <c r="AF57" s="953"/>
      <c r="AG57" s="954"/>
      <c r="AH57" s="819"/>
      <c r="AI57" s="819"/>
      <c r="AJ57" s="819"/>
      <c r="AK57" s="819"/>
      <c r="AL57" s="819"/>
      <c r="AM57" s="52"/>
      <c r="AN57" s="945"/>
      <c r="AO57" s="947"/>
      <c r="AP57" s="947"/>
      <c r="AQ57" s="947"/>
      <c r="AR57" s="947"/>
      <c r="AS57" s="947"/>
      <c r="AT57" s="947"/>
      <c r="AU57" s="947"/>
      <c r="AV57" s="947"/>
      <c r="AW57" s="947"/>
      <c r="AX57" s="947"/>
      <c r="AY57" s="947"/>
      <c r="AZ57" s="18"/>
      <c r="BA57" s="348"/>
      <c r="BB57" s="7"/>
      <c r="BC57" s="27"/>
    </row>
    <row r="58" spans="1:102" ht="9" customHeight="1" x14ac:dyDescent="0.4">
      <c r="A58" s="1"/>
      <c r="B58" s="922"/>
      <c r="C58" s="923"/>
      <c r="D58" s="923"/>
      <c r="E58" s="923"/>
      <c r="F58" s="923"/>
      <c r="G58" s="51"/>
      <c r="H58" s="924"/>
      <c r="I58" s="925"/>
      <c r="J58" s="925"/>
      <c r="K58" s="925"/>
      <c r="L58" s="925"/>
      <c r="M58" s="925"/>
      <c r="N58" s="925"/>
      <c r="O58" s="928"/>
      <c r="P58" s="929"/>
      <c r="Q58" s="929"/>
      <c r="R58" s="929"/>
      <c r="S58" s="878"/>
      <c r="T58" s="929"/>
      <c r="U58" s="929"/>
      <c r="V58" s="929"/>
      <c r="W58" s="929"/>
      <c r="X58" s="959"/>
      <c r="Y58" s="960"/>
      <c r="Z58" s="812"/>
      <c r="AA58" s="65"/>
      <c r="AB58" s="65"/>
      <c r="AC58" s="979"/>
      <c r="AD58" s="980"/>
      <c r="AE58" s="954"/>
      <c r="AF58" s="953"/>
      <c r="AG58" s="954"/>
      <c r="AH58" s="819"/>
      <c r="AI58" s="819"/>
      <c r="AJ58" s="819"/>
      <c r="AK58" s="819"/>
      <c r="AL58" s="819"/>
      <c r="AM58" s="52"/>
      <c r="AN58" s="946"/>
      <c r="AO58" s="947"/>
      <c r="AP58" s="947"/>
      <c r="AQ58" s="947"/>
      <c r="AR58" s="947"/>
      <c r="AS58" s="947"/>
      <c r="AT58" s="947"/>
      <c r="AU58" s="947"/>
      <c r="AV58" s="947"/>
      <c r="AW58" s="947"/>
      <c r="AX58" s="947"/>
      <c r="AY58" s="947"/>
      <c r="AZ58" s="18"/>
      <c r="BA58" s="348"/>
      <c r="BB58" s="7"/>
      <c r="BC58" s="27"/>
    </row>
    <row r="59" spans="1:102" ht="9" customHeight="1" x14ac:dyDescent="0.15">
      <c r="A59" s="1"/>
      <c r="B59" s="922"/>
      <c r="C59" s="923"/>
      <c r="D59" s="923"/>
      <c r="E59" s="923"/>
      <c r="F59" s="923"/>
      <c r="G59" s="51"/>
      <c r="H59" s="924"/>
      <c r="I59" s="925"/>
      <c r="J59" s="925"/>
      <c r="K59" s="925"/>
      <c r="L59" s="925"/>
      <c r="M59" s="925"/>
      <c r="N59" s="925"/>
      <c r="O59" s="928"/>
      <c r="P59" s="929"/>
      <c r="Q59" s="929"/>
      <c r="R59" s="929"/>
      <c r="S59" s="878"/>
      <c r="T59" s="929"/>
      <c r="U59" s="929"/>
      <c r="V59" s="929"/>
      <c r="W59" s="929"/>
      <c r="X59" s="959"/>
      <c r="Y59" s="960"/>
      <c r="Z59" s="812"/>
      <c r="AA59" s="65"/>
      <c r="AB59" s="65"/>
      <c r="AC59" s="979"/>
      <c r="AD59" s="980"/>
      <c r="AE59" s="954"/>
      <c r="AF59" s="953"/>
      <c r="AG59" s="954"/>
      <c r="AH59" s="819"/>
      <c r="AI59" s="819"/>
      <c r="AJ59" s="819"/>
      <c r="AK59" s="819"/>
      <c r="AL59" s="819"/>
      <c r="AM59" s="52"/>
      <c r="AN59" s="52"/>
      <c r="AO59" s="345"/>
      <c r="AP59" s="83"/>
      <c r="AQ59" s="83"/>
      <c r="AR59" s="83"/>
      <c r="AS59" s="83"/>
      <c r="AT59" s="84"/>
      <c r="AU59" s="83"/>
      <c r="AV59" s="83"/>
      <c r="AW59" s="84"/>
      <c r="AX59" s="83"/>
      <c r="AY59" s="83"/>
      <c r="AZ59" s="85"/>
      <c r="BA59" s="86"/>
      <c r="BB59" s="7"/>
      <c r="BC59" s="27"/>
    </row>
    <row r="60" spans="1:102" ht="9" customHeight="1" x14ac:dyDescent="0.4">
      <c r="A60" s="1"/>
      <c r="B60" s="922"/>
      <c r="C60" s="923"/>
      <c r="D60" s="923"/>
      <c r="E60" s="923"/>
      <c r="F60" s="923"/>
      <c r="G60" s="51"/>
      <c r="H60" s="924"/>
      <c r="I60" s="925"/>
      <c r="J60" s="925"/>
      <c r="K60" s="925"/>
      <c r="L60" s="925"/>
      <c r="M60" s="925"/>
      <c r="N60" s="925"/>
      <c r="O60" s="928"/>
      <c r="P60" s="929"/>
      <c r="Q60" s="929"/>
      <c r="R60" s="929"/>
      <c r="S60" s="878"/>
      <c r="T60" s="929"/>
      <c r="U60" s="929"/>
      <c r="V60" s="929"/>
      <c r="W60" s="929"/>
      <c r="X60" s="959"/>
      <c r="Y60" s="960"/>
      <c r="Z60" s="812"/>
      <c r="AA60" s="65"/>
      <c r="AB60" s="65"/>
      <c r="AC60" s="979"/>
      <c r="AD60" s="980"/>
      <c r="AE60" s="954"/>
      <c r="AF60" s="953"/>
      <c r="AG60" s="954"/>
      <c r="AH60" s="819"/>
      <c r="AI60" s="819"/>
      <c r="AJ60" s="819"/>
      <c r="AK60" s="819"/>
      <c r="AL60" s="819"/>
      <c r="AM60" s="52"/>
      <c r="AN60" s="948" t="str">
        <f>IF(AND(AH30="✔",'②異動情報・学校情報・機構に送付が必要な場合（学校入力用）'!BI34="官民協働海外留学支援制度"),"✔","")</f>
        <v/>
      </c>
      <c r="AO60" s="934" t="s">
        <v>41</v>
      </c>
      <c r="AP60" s="934"/>
      <c r="AQ60" s="934"/>
      <c r="AR60" s="934"/>
      <c r="AS60" s="934"/>
      <c r="AT60" s="934"/>
      <c r="AU60" s="934"/>
      <c r="AV60" s="934"/>
      <c r="AW60" s="934"/>
      <c r="AX60" s="934"/>
      <c r="AY60" s="934"/>
      <c r="AZ60" s="18"/>
      <c r="BA60" s="348"/>
      <c r="BB60" s="7"/>
      <c r="BC60" s="27"/>
    </row>
    <row r="61" spans="1:102" ht="9" customHeight="1" x14ac:dyDescent="0.4">
      <c r="A61" s="1"/>
      <c r="B61" s="922"/>
      <c r="C61" s="923"/>
      <c r="D61" s="923"/>
      <c r="E61" s="923"/>
      <c r="F61" s="923"/>
      <c r="G61" s="51"/>
      <c r="H61" s="925"/>
      <c r="I61" s="925"/>
      <c r="J61" s="925"/>
      <c r="K61" s="925"/>
      <c r="L61" s="925"/>
      <c r="M61" s="925"/>
      <c r="N61" s="925"/>
      <c r="O61" s="930"/>
      <c r="P61" s="931"/>
      <c r="Q61" s="931"/>
      <c r="R61" s="931"/>
      <c r="S61" s="880"/>
      <c r="T61" s="931"/>
      <c r="U61" s="931"/>
      <c r="V61" s="931"/>
      <c r="W61" s="931"/>
      <c r="X61" s="961"/>
      <c r="Y61" s="962"/>
      <c r="Z61" s="812"/>
      <c r="AA61" s="65"/>
      <c r="AB61" s="65"/>
      <c r="AC61" s="979"/>
      <c r="AD61" s="980"/>
      <c r="AE61" s="954"/>
      <c r="AF61" s="953"/>
      <c r="AG61" s="954"/>
      <c r="AH61" s="819"/>
      <c r="AI61" s="819"/>
      <c r="AJ61" s="819"/>
      <c r="AK61" s="819"/>
      <c r="AL61" s="819"/>
      <c r="AM61" s="52"/>
      <c r="AN61" s="949"/>
      <c r="AO61" s="934"/>
      <c r="AP61" s="934"/>
      <c r="AQ61" s="934"/>
      <c r="AR61" s="934"/>
      <c r="AS61" s="934"/>
      <c r="AT61" s="934"/>
      <c r="AU61" s="934"/>
      <c r="AV61" s="934"/>
      <c r="AW61" s="934"/>
      <c r="AX61" s="934"/>
      <c r="AY61" s="934"/>
      <c r="AZ61" s="18"/>
      <c r="BA61" s="348"/>
      <c r="BB61" s="7"/>
      <c r="BC61" s="27"/>
    </row>
    <row r="62" spans="1:102" ht="9" customHeight="1" thickBot="1" x14ac:dyDescent="0.2">
      <c r="A62" s="1"/>
      <c r="B62" s="56"/>
      <c r="C62" s="57"/>
      <c r="D62" s="57"/>
      <c r="E62" s="57"/>
      <c r="F62" s="57"/>
      <c r="G62" s="58"/>
      <c r="H62" s="59"/>
      <c r="I62" s="60"/>
      <c r="J62" s="60"/>
      <c r="K62" s="60"/>
      <c r="L62" s="60"/>
      <c r="M62" s="60"/>
      <c r="N62" s="60"/>
      <c r="O62" s="61"/>
      <c r="P62" s="61"/>
      <c r="Q62" s="61"/>
      <c r="R62" s="61"/>
      <c r="S62" s="62"/>
      <c r="T62" s="61"/>
      <c r="U62" s="61"/>
      <c r="V62" s="62"/>
      <c r="W62" s="61"/>
      <c r="X62" s="61"/>
      <c r="Y62" s="63"/>
      <c r="Z62" s="64"/>
      <c r="AA62" s="65"/>
      <c r="AB62" s="65"/>
      <c r="AC62" s="979"/>
      <c r="AD62" s="980"/>
      <c r="AE62" s="954"/>
      <c r="AF62" s="953"/>
      <c r="AG62" s="954"/>
      <c r="AH62" s="819"/>
      <c r="AI62" s="819"/>
      <c r="AJ62" s="819"/>
      <c r="AK62" s="819"/>
      <c r="AL62" s="819"/>
      <c r="AM62" s="52"/>
      <c r="AN62" s="950"/>
      <c r="AO62" s="934"/>
      <c r="AP62" s="934"/>
      <c r="AQ62" s="934"/>
      <c r="AR62" s="934"/>
      <c r="AS62" s="934"/>
      <c r="AT62" s="934"/>
      <c r="AU62" s="934"/>
      <c r="AV62" s="934"/>
      <c r="AW62" s="934"/>
      <c r="AX62" s="934"/>
      <c r="AY62" s="934"/>
      <c r="AZ62" s="18"/>
      <c r="BA62" s="348"/>
      <c r="BB62" s="7"/>
      <c r="BC62" s="27"/>
    </row>
    <row r="63" spans="1:102" ht="9" customHeight="1" thickBot="1" x14ac:dyDescent="0.2">
      <c r="A63" s="1"/>
      <c r="B63" s="38"/>
      <c r="C63" s="38"/>
      <c r="D63" s="38"/>
      <c r="E63" s="38"/>
      <c r="F63" s="38"/>
      <c r="G63" s="42"/>
      <c r="H63" s="42"/>
      <c r="I63" s="66"/>
      <c r="J63" s="66"/>
      <c r="K63" s="66"/>
      <c r="L63" s="66"/>
      <c r="M63" s="66"/>
      <c r="N63" s="66"/>
      <c r="O63" s="67"/>
      <c r="P63" s="67"/>
      <c r="Q63" s="67"/>
      <c r="R63" s="67"/>
      <c r="S63" s="68"/>
      <c r="T63" s="67"/>
      <c r="U63" s="67"/>
      <c r="V63" s="68"/>
      <c r="W63" s="67"/>
      <c r="X63" s="67"/>
      <c r="Y63" s="69"/>
      <c r="Z63" s="70"/>
      <c r="AA63" s="65"/>
      <c r="AB63" s="65"/>
      <c r="AC63" s="979"/>
      <c r="AD63" s="980"/>
      <c r="AE63" s="954"/>
      <c r="AF63" s="953"/>
      <c r="AG63" s="954"/>
      <c r="AH63" s="820"/>
      <c r="AI63" s="820"/>
      <c r="AJ63" s="820"/>
      <c r="AK63" s="820"/>
      <c r="AL63" s="820"/>
      <c r="AM63" s="52"/>
      <c r="AN63" s="52"/>
      <c r="AO63" s="345"/>
      <c r="AP63" s="83"/>
      <c r="AQ63" s="83"/>
      <c r="AR63" s="83"/>
      <c r="AS63" s="83"/>
      <c r="AT63" s="84"/>
      <c r="AU63" s="83"/>
      <c r="AV63" s="83"/>
      <c r="AW63" s="84"/>
      <c r="AX63" s="83"/>
      <c r="AY63" s="83"/>
      <c r="AZ63" s="85"/>
      <c r="BA63" s="86"/>
      <c r="BB63" s="7"/>
      <c r="BC63" s="27"/>
    </row>
    <row r="64" spans="1:102" ht="9" customHeight="1" x14ac:dyDescent="0.4">
      <c r="A64" s="1"/>
      <c r="B64" s="913" t="s">
        <v>20</v>
      </c>
      <c r="C64" s="914"/>
      <c r="D64" s="914"/>
      <c r="E64" s="914"/>
      <c r="F64" s="915"/>
      <c r="G64" s="329"/>
      <c r="H64" s="330"/>
      <c r="I64" s="330"/>
      <c r="J64" s="898" t="s">
        <v>80</v>
      </c>
      <c r="K64" s="898"/>
      <c r="L64" s="898"/>
      <c r="M64" s="898"/>
      <c r="N64" s="898"/>
      <c r="O64" s="898"/>
      <c r="P64" s="898"/>
      <c r="Q64" s="898"/>
      <c r="R64" s="898"/>
      <c r="S64" s="898"/>
      <c r="T64" s="898"/>
      <c r="U64" s="898"/>
      <c r="V64" s="898"/>
      <c r="W64" s="898"/>
      <c r="X64" s="898"/>
      <c r="Y64" s="898"/>
      <c r="Z64" s="899"/>
      <c r="AA64" s="65"/>
      <c r="AB64" s="65"/>
      <c r="AC64" s="979"/>
      <c r="AD64" s="980"/>
      <c r="AE64" s="954"/>
      <c r="AF64" s="953"/>
      <c r="AG64" s="954"/>
      <c r="AH64" s="821" t="s">
        <v>42</v>
      </c>
      <c r="AI64" s="822"/>
      <c r="AJ64" s="822"/>
      <c r="AK64" s="822"/>
      <c r="AL64" s="822"/>
      <c r="AM64" s="825" t="str">
        <f>IF(AND(AH30="✔",OR(AN56="✔",AN60="✔"),'②異動情報・学校情報・機構に送付が必要な場合（学校入力用）'!BV34&lt;&gt;""),'②異動情報・学校情報・機構に送付が必要な場合（学校入力用）'!BV34,"　　　年　　　　月")</f>
        <v>　　　年　　　　月</v>
      </c>
      <c r="AN64" s="826"/>
      <c r="AO64" s="826"/>
      <c r="AP64" s="826"/>
      <c r="AQ64" s="826"/>
      <c r="AR64" s="826"/>
      <c r="AS64" s="826"/>
      <c r="AT64" s="797" t="s">
        <v>215</v>
      </c>
      <c r="AU64" s="826" t="str">
        <f>IF(AND(AH30="✔",OR(AN56="✔",AN60="✔"),'②異動情報・学校情報・機構に送付が必要な場合（学校入力用）'!CB34&lt;&gt;""),'②異動情報・学校情報・機構に送付が必要な場合（学校入力用）'!CB34,"　　　年　　　　月")</f>
        <v>　　　年　　　　月</v>
      </c>
      <c r="AV64" s="826"/>
      <c r="AW64" s="826"/>
      <c r="AX64" s="826"/>
      <c r="AY64" s="826"/>
      <c r="AZ64" s="826"/>
      <c r="BA64" s="831"/>
      <c r="BB64" s="7"/>
      <c r="BC64" s="27"/>
    </row>
    <row r="65" spans="1:68" ht="9" customHeight="1" x14ac:dyDescent="0.4">
      <c r="A65" s="1"/>
      <c r="B65" s="916"/>
      <c r="C65" s="917"/>
      <c r="D65" s="917"/>
      <c r="E65" s="917"/>
      <c r="F65" s="918"/>
      <c r="G65" s="331"/>
      <c r="H65" s="333"/>
      <c r="I65" s="337"/>
      <c r="J65" s="900"/>
      <c r="K65" s="900"/>
      <c r="L65" s="900"/>
      <c r="M65" s="900"/>
      <c r="N65" s="900"/>
      <c r="O65" s="900"/>
      <c r="P65" s="900"/>
      <c r="Q65" s="900"/>
      <c r="R65" s="900"/>
      <c r="S65" s="900"/>
      <c r="T65" s="900"/>
      <c r="U65" s="900"/>
      <c r="V65" s="900"/>
      <c r="W65" s="900"/>
      <c r="X65" s="900"/>
      <c r="Y65" s="900"/>
      <c r="Z65" s="901"/>
      <c r="AA65" s="65"/>
      <c r="AB65" s="65"/>
      <c r="AC65" s="979"/>
      <c r="AD65" s="980"/>
      <c r="AE65" s="954"/>
      <c r="AF65" s="953"/>
      <c r="AG65" s="954"/>
      <c r="AH65" s="800"/>
      <c r="AI65" s="801"/>
      <c r="AJ65" s="801"/>
      <c r="AK65" s="801"/>
      <c r="AL65" s="801"/>
      <c r="AM65" s="827"/>
      <c r="AN65" s="828"/>
      <c r="AO65" s="828"/>
      <c r="AP65" s="828"/>
      <c r="AQ65" s="828"/>
      <c r="AR65" s="828"/>
      <c r="AS65" s="828"/>
      <c r="AT65" s="798"/>
      <c r="AU65" s="828"/>
      <c r="AV65" s="828"/>
      <c r="AW65" s="828"/>
      <c r="AX65" s="828"/>
      <c r="AY65" s="828"/>
      <c r="AZ65" s="828"/>
      <c r="BA65" s="832"/>
      <c r="BB65" s="7"/>
      <c r="BC65" s="27"/>
    </row>
    <row r="66" spans="1:68" ht="9" customHeight="1" thickBot="1" x14ac:dyDescent="0.45">
      <c r="A66" s="1"/>
      <c r="B66" s="916"/>
      <c r="C66" s="917"/>
      <c r="D66" s="917"/>
      <c r="E66" s="917"/>
      <c r="F66" s="918"/>
      <c r="G66" s="331"/>
      <c r="H66" s="809" t="str">
        <f>IF(AND(AV142=0,'②異動情報・学校情報・機構に送付が必要な場合（学校入力用）'!AA12="休止（長期履修学生の貸与先送り）"),"✔","")</f>
        <v/>
      </c>
      <c r="I66" s="809"/>
      <c r="J66" s="900"/>
      <c r="K66" s="900"/>
      <c r="L66" s="900"/>
      <c r="M66" s="900"/>
      <c r="N66" s="900"/>
      <c r="O66" s="900"/>
      <c r="P66" s="900"/>
      <c r="Q66" s="900"/>
      <c r="R66" s="900"/>
      <c r="S66" s="900"/>
      <c r="T66" s="900"/>
      <c r="U66" s="900"/>
      <c r="V66" s="900"/>
      <c r="W66" s="900"/>
      <c r="X66" s="900"/>
      <c r="Y66" s="900"/>
      <c r="Z66" s="901"/>
      <c r="AA66" s="65"/>
      <c r="AB66" s="65"/>
      <c r="AC66" s="979"/>
      <c r="AD66" s="980"/>
      <c r="AE66" s="954"/>
      <c r="AF66" s="953"/>
      <c r="AG66" s="954"/>
      <c r="AH66" s="823"/>
      <c r="AI66" s="824"/>
      <c r="AJ66" s="824"/>
      <c r="AK66" s="824"/>
      <c r="AL66" s="824"/>
      <c r="AM66" s="829"/>
      <c r="AN66" s="830"/>
      <c r="AO66" s="830"/>
      <c r="AP66" s="830"/>
      <c r="AQ66" s="830"/>
      <c r="AR66" s="830"/>
      <c r="AS66" s="830"/>
      <c r="AT66" s="799"/>
      <c r="AU66" s="830"/>
      <c r="AV66" s="830"/>
      <c r="AW66" s="830"/>
      <c r="AX66" s="830"/>
      <c r="AY66" s="830"/>
      <c r="AZ66" s="830"/>
      <c r="BA66" s="833"/>
      <c r="BB66" s="7"/>
      <c r="BC66" s="27"/>
    </row>
    <row r="67" spans="1:68" ht="9" customHeight="1" x14ac:dyDescent="0.4">
      <c r="A67" s="1"/>
      <c r="B67" s="916"/>
      <c r="C67" s="917"/>
      <c r="D67" s="917"/>
      <c r="E67" s="917"/>
      <c r="F67" s="918"/>
      <c r="G67" s="331"/>
      <c r="H67" s="809"/>
      <c r="I67" s="809"/>
      <c r="J67" s="900"/>
      <c r="K67" s="900"/>
      <c r="L67" s="900"/>
      <c r="M67" s="900"/>
      <c r="N67" s="900"/>
      <c r="O67" s="900"/>
      <c r="P67" s="900"/>
      <c r="Q67" s="900"/>
      <c r="R67" s="900"/>
      <c r="S67" s="900"/>
      <c r="T67" s="900"/>
      <c r="U67" s="900"/>
      <c r="V67" s="900"/>
      <c r="W67" s="900"/>
      <c r="X67" s="900"/>
      <c r="Y67" s="900"/>
      <c r="Z67" s="901"/>
      <c r="AA67" s="65"/>
      <c r="AB67" s="65"/>
      <c r="AC67" s="979"/>
      <c r="AD67" s="980"/>
      <c r="AE67" s="954"/>
      <c r="AF67" s="842" t="s">
        <v>221</v>
      </c>
      <c r="AG67" s="843"/>
      <c r="AH67" s="843"/>
      <c r="AI67" s="843"/>
      <c r="AJ67" s="843"/>
      <c r="AK67" s="843"/>
      <c r="AL67" s="844"/>
      <c r="AM67" s="851" t="str">
        <f>IF(AND(AH30="✔",BL72&gt;0,H22&lt;&gt;""),BF67,"")</f>
        <v/>
      </c>
      <c r="AN67" s="810"/>
      <c r="AO67" s="810"/>
      <c r="AP67" s="810"/>
      <c r="AQ67" s="810"/>
      <c r="AR67" s="810"/>
      <c r="AS67" s="810" t="s">
        <v>15</v>
      </c>
      <c r="AT67" s="810"/>
      <c r="AU67" s="810" t="str">
        <f>IF(AND(AH30="✔",BL72&gt;0),BH67,"")</f>
        <v/>
      </c>
      <c r="AV67" s="810"/>
      <c r="AW67" s="810"/>
      <c r="AX67" s="810"/>
      <c r="AY67" s="810" t="s">
        <v>43</v>
      </c>
      <c r="AZ67" s="810"/>
      <c r="BA67" s="936"/>
      <c r="BB67" s="7"/>
      <c r="BC67" s="27"/>
      <c r="BE67" s="1147" t="s">
        <v>178</v>
      </c>
      <c r="BF67" s="1144">
        <f>YEAR('②異動情報・学校情報・機構に送付が必要な場合（学校入力用）'!BI39)</f>
        <v>1900</v>
      </c>
      <c r="BH67" s="1144">
        <f>MONTH('②異動情報・学校情報・機構に送付が必要な場合（学校入力用）'!BI39)</f>
        <v>1</v>
      </c>
      <c r="BJ67" s="1144">
        <f>IF(AN40="✔",10,0)</f>
        <v>0</v>
      </c>
      <c r="BK67" s="1144">
        <f>IF(AR40="✔",1,0)</f>
        <v>0</v>
      </c>
      <c r="BL67" s="1144">
        <f>IF(AV40="✔",1,0)</f>
        <v>0</v>
      </c>
      <c r="BN67" s="1144">
        <f>IF(AN48="✔",10,0)</f>
        <v>0</v>
      </c>
      <c r="BO67" s="1144">
        <f>IF(AR48="✔",1,0)</f>
        <v>0</v>
      </c>
      <c r="BP67" s="1144">
        <f>IF(AV48="✔",1,0)</f>
        <v>0</v>
      </c>
    </row>
    <row r="68" spans="1:68" ht="9" customHeight="1" x14ac:dyDescent="0.4">
      <c r="A68" s="1"/>
      <c r="B68" s="916"/>
      <c r="C68" s="917"/>
      <c r="D68" s="917"/>
      <c r="E68" s="917"/>
      <c r="F68" s="918"/>
      <c r="G68" s="331"/>
      <c r="H68" s="809"/>
      <c r="I68" s="809"/>
      <c r="J68" s="900"/>
      <c r="K68" s="900"/>
      <c r="L68" s="900"/>
      <c r="M68" s="900"/>
      <c r="N68" s="900"/>
      <c r="O68" s="900"/>
      <c r="P68" s="900"/>
      <c r="Q68" s="900"/>
      <c r="R68" s="900"/>
      <c r="S68" s="900"/>
      <c r="T68" s="900"/>
      <c r="U68" s="900"/>
      <c r="V68" s="900"/>
      <c r="W68" s="900"/>
      <c r="X68" s="900"/>
      <c r="Y68" s="900"/>
      <c r="Z68" s="901"/>
      <c r="AA68" s="65"/>
      <c r="AB68" s="65"/>
      <c r="AC68" s="979"/>
      <c r="AD68" s="980"/>
      <c r="AE68" s="954"/>
      <c r="AF68" s="845"/>
      <c r="AG68" s="846"/>
      <c r="AH68" s="846"/>
      <c r="AI68" s="846"/>
      <c r="AJ68" s="846"/>
      <c r="AK68" s="846"/>
      <c r="AL68" s="847"/>
      <c r="AM68" s="852"/>
      <c r="AN68" s="795"/>
      <c r="AO68" s="795"/>
      <c r="AP68" s="795"/>
      <c r="AQ68" s="795"/>
      <c r="AR68" s="795"/>
      <c r="AS68" s="795"/>
      <c r="AT68" s="795"/>
      <c r="AU68" s="795"/>
      <c r="AV68" s="795"/>
      <c r="AW68" s="795"/>
      <c r="AX68" s="795"/>
      <c r="AY68" s="795"/>
      <c r="AZ68" s="795"/>
      <c r="BA68" s="937"/>
      <c r="BB68" s="7"/>
      <c r="BC68" s="27"/>
      <c r="BE68" s="1089"/>
      <c r="BF68" s="1145"/>
      <c r="BH68" s="1145"/>
      <c r="BJ68" s="1145"/>
      <c r="BK68" s="1145"/>
      <c r="BL68" s="1145"/>
      <c r="BN68" s="1145"/>
      <c r="BO68" s="1145"/>
      <c r="BP68" s="1145"/>
    </row>
    <row r="69" spans="1:68" ht="9" customHeight="1" x14ac:dyDescent="0.4">
      <c r="A69" s="1"/>
      <c r="B69" s="916"/>
      <c r="C69" s="917"/>
      <c r="D69" s="917"/>
      <c r="E69" s="917"/>
      <c r="F69" s="918"/>
      <c r="G69" s="331"/>
      <c r="H69" s="333"/>
      <c r="I69" s="337"/>
      <c r="J69" s="900"/>
      <c r="K69" s="900"/>
      <c r="L69" s="900"/>
      <c r="M69" s="900"/>
      <c r="N69" s="900"/>
      <c r="O69" s="900"/>
      <c r="P69" s="900"/>
      <c r="Q69" s="900"/>
      <c r="R69" s="900"/>
      <c r="S69" s="900"/>
      <c r="T69" s="900"/>
      <c r="U69" s="900"/>
      <c r="V69" s="900"/>
      <c r="W69" s="900"/>
      <c r="X69" s="900"/>
      <c r="Y69" s="900"/>
      <c r="Z69" s="901"/>
      <c r="AA69" s="65"/>
      <c r="AB69" s="65"/>
      <c r="AC69" s="979"/>
      <c r="AD69" s="980"/>
      <c r="AE69" s="954"/>
      <c r="AF69" s="845"/>
      <c r="AG69" s="846"/>
      <c r="AH69" s="846"/>
      <c r="AI69" s="846"/>
      <c r="AJ69" s="846"/>
      <c r="AK69" s="846"/>
      <c r="AL69" s="847"/>
      <c r="AM69" s="852"/>
      <c r="AN69" s="795"/>
      <c r="AO69" s="795"/>
      <c r="AP69" s="795"/>
      <c r="AQ69" s="795"/>
      <c r="AR69" s="795"/>
      <c r="AS69" s="795"/>
      <c r="AT69" s="795"/>
      <c r="AU69" s="795"/>
      <c r="AV69" s="795"/>
      <c r="AW69" s="795"/>
      <c r="AX69" s="795"/>
      <c r="AY69" s="795"/>
      <c r="AZ69" s="795"/>
      <c r="BA69" s="937"/>
      <c r="BB69" s="7"/>
      <c r="BC69" s="27"/>
      <c r="BE69" s="1089"/>
      <c r="BF69" s="1145"/>
      <c r="BH69" s="1145"/>
      <c r="BJ69" s="1145"/>
      <c r="BK69" s="1145"/>
      <c r="BL69" s="1145"/>
      <c r="BN69" s="1145"/>
      <c r="BO69" s="1145"/>
      <c r="BP69" s="1145"/>
    </row>
    <row r="70" spans="1:68" ht="9" customHeight="1" x14ac:dyDescent="0.4">
      <c r="A70" s="1"/>
      <c r="B70" s="919"/>
      <c r="C70" s="920"/>
      <c r="D70" s="920"/>
      <c r="E70" s="920"/>
      <c r="F70" s="921"/>
      <c r="G70" s="332"/>
      <c r="H70" s="333"/>
      <c r="I70" s="338"/>
      <c r="J70" s="902"/>
      <c r="K70" s="902"/>
      <c r="L70" s="902"/>
      <c r="M70" s="902"/>
      <c r="N70" s="902"/>
      <c r="O70" s="902"/>
      <c r="P70" s="902"/>
      <c r="Q70" s="902"/>
      <c r="R70" s="902"/>
      <c r="S70" s="902"/>
      <c r="T70" s="902"/>
      <c r="U70" s="902"/>
      <c r="V70" s="902"/>
      <c r="W70" s="902"/>
      <c r="X70" s="902"/>
      <c r="Y70" s="902"/>
      <c r="Z70" s="903"/>
      <c r="AA70" s="65"/>
      <c r="AB70" s="65"/>
      <c r="AC70" s="979"/>
      <c r="AD70" s="980"/>
      <c r="AE70" s="954"/>
      <c r="AF70" s="845"/>
      <c r="AG70" s="846"/>
      <c r="AH70" s="846"/>
      <c r="AI70" s="846"/>
      <c r="AJ70" s="846"/>
      <c r="AK70" s="846"/>
      <c r="AL70" s="847"/>
      <c r="AM70" s="852"/>
      <c r="AN70" s="795"/>
      <c r="AO70" s="795"/>
      <c r="AP70" s="795"/>
      <c r="AQ70" s="795"/>
      <c r="AR70" s="795"/>
      <c r="AS70" s="795"/>
      <c r="AT70" s="795"/>
      <c r="AU70" s="795"/>
      <c r="AV70" s="795"/>
      <c r="AW70" s="795"/>
      <c r="AX70" s="795"/>
      <c r="AY70" s="795"/>
      <c r="AZ70" s="795"/>
      <c r="BA70" s="937"/>
      <c r="BB70" s="7"/>
      <c r="BC70" s="27"/>
      <c r="BE70" s="1089"/>
      <c r="BF70" s="1145"/>
      <c r="BH70" s="1145"/>
      <c r="BJ70" s="1145"/>
      <c r="BK70" s="1145"/>
      <c r="BL70" s="1145"/>
      <c r="BN70" s="1145"/>
      <c r="BO70" s="1145"/>
      <c r="BP70" s="1145"/>
    </row>
    <row r="71" spans="1:68" ht="9" customHeight="1" thickBot="1" x14ac:dyDescent="0.45">
      <c r="A71" s="1"/>
      <c r="B71" s="939" t="s">
        <v>21</v>
      </c>
      <c r="C71" s="940"/>
      <c r="D71" s="940"/>
      <c r="E71" s="940"/>
      <c r="F71" s="940"/>
      <c r="G71" s="33"/>
      <c r="H71" s="34"/>
      <c r="I71" s="34"/>
      <c r="J71" s="34"/>
      <c r="K71" s="34"/>
      <c r="L71" s="34"/>
      <c r="M71" s="34"/>
      <c r="N71" s="34"/>
      <c r="O71" s="34"/>
      <c r="P71" s="34"/>
      <c r="Q71" s="35"/>
      <c r="R71" s="35"/>
      <c r="S71" s="35"/>
      <c r="T71" s="35"/>
      <c r="U71" s="35"/>
      <c r="V71" s="35"/>
      <c r="W71" s="35"/>
      <c r="X71" s="35"/>
      <c r="Y71" s="35"/>
      <c r="Z71" s="36"/>
      <c r="AA71" s="65"/>
      <c r="AB71" s="65"/>
      <c r="AC71" s="979"/>
      <c r="AD71" s="980"/>
      <c r="AE71" s="954"/>
      <c r="AF71" s="848"/>
      <c r="AG71" s="849"/>
      <c r="AH71" s="849"/>
      <c r="AI71" s="849"/>
      <c r="AJ71" s="849"/>
      <c r="AK71" s="849"/>
      <c r="AL71" s="850"/>
      <c r="AM71" s="853"/>
      <c r="AN71" s="796"/>
      <c r="AO71" s="796"/>
      <c r="AP71" s="796"/>
      <c r="AQ71" s="796"/>
      <c r="AR71" s="796"/>
      <c r="AS71" s="811"/>
      <c r="AT71" s="811"/>
      <c r="AU71" s="811"/>
      <c r="AV71" s="811"/>
      <c r="AW71" s="811"/>
      <c r="AX71" s="811"/>
      <c r="AY71" s="811"/>
      <c r="AZ71" s="811"/>
      <c r="BA71" s="938"/>
      <c r="BB71" s="7"/>
      <c r="BC71" s="27"/>
      <c r="BE71" s="1089"/>
      <c r="BF71" s="1146"/>
      <c r="BH71" s="1146"/>
      <c r="BJ71" s="1146"/>
      <c r="BK71" s="1146"/>
      <c r="BL71" s="1146"/>
      <c r="BN71" s="1146"/>
      <c r="BO71" s="1146"/>
      <c r="BP71" s="1146"/>
    </row>
    <row r="72" spans="1:68" ht="9" customHeight="1" x14ac:dyDescent="0.15">
      <c r="A72" s="1"/>
      <c r="B72" s="922"/>
      <c r="C72" s="923"/>
      <c r="D72" s="923"/>
      <c r="E72" s="923"/>
      <c r="F72" s="923"/>
      <c r="G72" s="37"/>
      <c r="H72" s="941" t="s">
        <v>44</v>
      </c>
      <c r="I72" s="941"/>
      <c r="J72" s="941"/>
      <c r="K72" s="941"/>
      <c r="L72" s="941"/>
      <c r="M72" s="941"/>
      <c r="N72" s="941"/>
      <c r="O72" s="926" t="str">
        <f>IF(OR(H66="",'①基本情報・異動情報（学生入力用）'!Z9=""),"",'②異動情報・学校情報・機構に送付が必要な場合（学校入力用）'!CI43)</f>
        <v/>
      </c>
      <c r="P72" s="927"/>
      <c r="Q72" s="927"/>
      <c r="R72" s="927"/>
      <c r="S72" s="875" t="s">
        <v>15</v>
      </c>
      <c r="T72" s="927" t="str">
        <f>IF(OR(H66="",'①基本情報・異動情報（学生入力用）'!Z9=""),"",'②異動情報・学校情報・機構に送付が必要な場合（学校入力用）'!CK43)</f>
        <v/>
      </c>
      <c r="U72" s="927"/>
      <c r="V72" s="927"/>
      <c r="W72" s="904" t="s">
        <v>43</v>
      </c>
      <c r="X72" s="904"/>
      <c r="Y72" s="905"/>
      <c r="Z72" s="39"/>
      <c r="AA72" s="65"/>
      <c r="AB72" s="65"/>
      <c r="AC72" s="979"/>
      <c r="AD72" s="980"/>
      <c r="AE72" s="954"/>
      <c r="AF72" s="819" t="s">
        <v>45</v>
      </c>
      <c r="AG72" s="819"/>
      <c r="AH72" s="819"/>
      <c r="AI72" s="819"/>
      <c r="AJ72" s="819"/>
      <c r="AK72" s="819"/>
      <c r="AL72" s="819"/>
      <c r="AM72" s="819"/>
      <c r="AN72" s="819"/>
      <c r="AO72" s="819"/>
      <c r="AP72" s="819"/>
      <c r="AQ72" s="819"/>
      <c r="AR72" s="819"/>
      <c r="AS72" s="819"/>
      <c r="AT72" s="819"/>
      <c r="AU72" s="87"/>
      <c r="AV72" s="79"/>
      <c r="AW72" s="80"/>
      <c r="AX72" s="79"/>
      <c r="AY72" s="79"/>
      <c r="AZ72" s="81"/>
      <c r="BA72" s="82"/>
      <c r="BB72" s="7"/>
      <c r="BC72" s="27"/>
      <c r="BL72" s="1085">
        <f>BJ67+BK67+BL67</f>
        <v>0</v>
      </c>
    </row>
    <row r="73" spans="1:68" ht="9" customHeight="1" x14ac:dyDescent="0.4">
      <c r="A73" s="1"/>
      <c r="B73" s="922"/>
      <c r="C73" s="923"/>
      <c r="D73" s="923"/>
      <c r="E73" s="923"/>
      <c r="F73" s="923"/>
      <c r="G73" s="37"/>
      <c r="H73" s="941"/>
      <c r="I73" s="941"/>
      <c r="J73" s="941"/>
      <c r="K73" s="941"/>
      <c r="L73" s="941"/>
      <c r="M73" s="941"/>
      <c r="N73" s="941"/>
      <c r="O73" s="928"/>
      <c r="P73" s="929"/>
      <c r="Q73" s="929"/>
      <c r="R73" s="929"/>
      <c r="S73" s="878"/>
      <c r="T73" s="929"/>
      <c r="U73" s="929"/>
      <c r="V73" s="929"/>
      <c r="W73" s="906"/>
      <c r="X73" s="906"/>
      <c r="Y73" s="907"/>
      <c r="Z73" s="39"/>
      <c r="AA73" s="65"/>
      <c r="AB73" s="65"/>
      <c r="AC73" s="979"/>
      <c r="AD73" s="980"/>
      <c r="AE73" s="954"/>
      <c r="AF73" s="819"/>
      <c r="AG73" s="819"/>
      <c r="AH73" s="819"/>
      <c r="AI73" s="819"/>
      <c r="AJ73" s="819"/>
      <c r="AK73" s="819"/>
      <c r="AL73" s="819"/>
      <c r="AM73" s="819"/>
      <c r="AN73" s="819"/>
      <c r="AO73" s="819"/>
      <c r="AP73" s="819"/>
      <c r="AQ73" s="819"/>
      <c r="AR73" s="819"/>
      <c r="AS73" s="819"/>
      <c r="AT73" s="819"/>
      <c r="AU73" s="88"/>
      <c r="AV73" s="911" t="str">
        <f>IF(AND(AH30="✔",'②異動情報・学校情報・機構に送付が必要な場合（学校入力用）'!BI43="有り"),"✔","")</f>
        <v/>
      </c>
      <c r="AW73" s="932" t="s">
        <v>46</v>
      </c>
      <c r="AX73" s="933"/>
      <c r="AY73" s="911" t="str">
        <f>IF(AND(AH30="✔",'②異動情報・学校情報・機構に送付が必要な場合（学校入力用）'!BI43="なし"),"✔","")</f>
        <v/>
      </c>
      <c r="AZ73" s="934" t="s">
        <v>47</v>
      </c>
      <c r="BA73" s="935"/>
      <c r="BB73" s="7"/>
      <c r="BC73" s="27"/>
      <c r="BL73" s="1168"/>
    </row>
    <row r="74" spans="1:68" ht="9" customHeight="1" x14ac:dyDescent="0.4">
      <c r="A74" s="1"/>
      <c r="B74" s="922"/>
      <c r="C74" s="923"/>
      <c r="D74" s="923"/>
      <c r="E74" s="923"/>
      <c r="F74" s="923"/>
      <c r="G74" s="37"/>
      <c r="H74" s="941"/>
      <c r="I74" s="941"/>
      <c r="J74" s="941"/>
      <c r="K74" s="941"/>
      <c r="L74" s="941"/>
      <c r="M74" s="941"/>
      <c r="N74" s="941"/>
      <c r="O74" s="928"/>
      <c r="P74" s="929"/>
      <c r="Q74" s="929"/>
      <c r="R74" s="929"/>
      <c r="S74" s="878"/>
      <c r="T74" s="929"/>
      <c r="U74" s="929"/>
      <c r="V74" s="929"/>
      <c r="W74" s="906"/>
      <c r="X74" s="906"/>
      <c r="Y74" s="907"/>
      <c r="Z74" s="39"/>
      <c r="AA74" s="65"/>
      <c r="AB74" s="65"/>
      <c r="AC74" s="979"/>
      <c r="AD74" s="980"/>
      <c r="AE74" s="954"/>
      <c r="AF74" s="819"/>
      <c r="AG74" s="819"/>
      <c r="AH74" s="819"/>
      <c r="AI74" s="819"/>
      <c r="AJ74" s="819"/>
      <c r="AK74" s="819"/>
      <c r="AL74" s="819"/>
      <c r="AM74" s="819"/>
      <c r="AN74" s="819"/>
      <c r="AO74" s="819"/>
      <c r="AP74" s="819"/>
      <c r="AQ74" s="819"/>
      <c r="AR74" s="819"/>
      <c r="AS74" s="819"/>
      <c r="AT74" s="819"/>
      <c r="AU74" s="88"/>
      <c r="AV74" s="912"/>
      <c r="AW74" s="932"/>
      <c r="AX74" s="933"/>
      <c r="AY74" s="912"/>
      <c r="AZ74" s="934"/>
      <c r="BA74" s="935"/>
      <c r="BB74" s="7"/>
      <c r="BC74" s="27"/>
    </row>
    <row r="75" spans="1:68" ht="9" customHeight="1" thickBot="1" x14ac:dyDescent="0.2">
      <c r="A75" s="1"/>
      <c r="B75" s="922"/>
      <c r="C75" s="923"/>
      <c r="D75" s="923"/>
      <c r="E75" s="923"/>
      <c r="F75" s="923"/>
      <c r="G75" s="37"/>
      <c r="H75" s="941"/>
      <c r="I75" s="941"/>
      <c r="J75" s="941"/>
      <c r="K75" s="941"/>
      <c r="L75" s="941"/>
      <c r="M75" s="941"/>
      <c r="N75" s="941"/>
      <c r="O75" s="928"/>
      <c r="P75" s="929"/>
      <c r="Q75" s="929"/>
      <c r="R75" s="929"/>
      <c r="S75" s="878"/>
      <c r="T75" s="929"/>
      <c r="U75" s="929"/>
      <c r="V75" s="929"/>
      <c r="W75" s="906"/>
      <c r="X75" s="906"/>
      <c r="Y75" s="907"/>
      <c r="Z75" s="39"/>
      <c r="AA75" s="65"/>
      <c r="AB75" s="65"/>
      <c r="AC75" s="981"/>
      <c r="AD75" s="982"/>
      <c r="AE75" s="983"/>
      <c r="AF75" s="910"/>
      <c r="AG75" s="910"/>
      <c r="AH75" s="910"/>
      <c r="AI75" s="910"/>
      <c r="AJ75" s="910"/>
      <c r="AK75" s="910"/>
      <c r="AL75" s="910"/>
      <c r="AM75" s="910"/>
      <c r="AN75" s="910"/>
      <c r="AO75" s="910"/>
      <c r="AP75" s="910"/>
      <c r="AQ75" s="910"/>
      <c r="AR75" s="910"/>
      <c r="AS75" s="910"/>
      <c r="AT75" s="910"/>
      <c r="AU75" s="92"/>
      <c r="AV75" s="93"/>
      <c r="AW75" s="94"/>
      <c r="AX75" s="94"/>
      <c r="AY75" s="94"/>
      <c r="AZ75" s="95"/>
      <c r="BA75" s="96"/>
      <c r="BB75" s="7"/>
      <c r="BC75" s="27"/>
    </row>
    <row r="76" spans="1:68" ht="9" customHeight="1" x14ac:dyDescent="0.4">
      <c r="A76" s="1"/>
      <c r="B76" s="922"/>
      <c r="C76" s="923"/>
      <c r="D76" s="923"/>
      <c r="E76" s="923"/>
      <c r="F76" s="923"/>
      <c r="G76" s="37"/>
      <c r="H76" s="941"/>
      <c r="I76" s="941"/>
      <c r="J76" s="941"/>
      <c r="K76" s="941"/>
      <c r="L76" s="941"/>
      <c r="M76" s="941"/>
      <c r="N76" s="941"/>
      <c r="O76" s="928"/>
      <c r="P76" s="929"/>
      <c r="Q76" s="929"/>
      <c r="R76" s="929"/>
      <c r="S76" s="878"/>
      <c r="T76" s="929"/>
      <c r="U76" s="929"/>
      <c r="V76" s="929"/>
      <c r="W76" s="906"/>
      <c r="X76" s="906"/>
      <c r="Y76" s="907"/>
      <c r="Z76" s="39"/>
      <c r="AA76" s="65"/>
      <c r="AB76" s="65"/>
      <c r="AC76" s="1191" t="s">
        <v>235</v>
      </c>
      <c r="AD76" s="1191"/>
      <c r="AE76" s="1191"/>
      <c r="AF76" s="1191"/>
      <c r="AG76" s="1191"/>
      <c r="AH76" s="1191"/>
      <c r="AI76" s="1191"/>
      <c r="AJ76" s="1191"/>
      <c r="AK76" s="1191"/>
      <c r="AL76" s="1191"/>
      <c r="AM76" s="1191"/>
      <c r="AN76" s="1191"/>
      <c r="AO76" s="1191"/>
      <c r="AP76" s="1191"/>
      <c r="AQ76" s="1191"/>
      <c r="AR76" s="1191"/>
      <c r="AS76" s="1191"/>
      <c r="AT76" s="1191"/>
      <c r="AU76" s="1191"/>
      <c r="AV76" s="1191"/>
      <c r="AW76" s="1191"/>
      <c r="AX76" s="1191"/>
      <c r="AY76" s="1191"/>
      <c r="AZ76" s="1191"/>
      <c r="BA76" s="1191"/>
      <c r="BB76" s="228"/>
      <c r="BC76" s="27"/>
    </row>
    <row r="77" spans="1:68" ht="9" customHeight="1" x14ac:dyDescent="0.4">
      <c r="A77" s="1"/>
      <c r="B77" s="922"/>
      <c r="C77" s="923"/>
      <c r="D77" s="923"/>
      <c r="E77" s="923"/>
      <c r="F77" s="923"/>
      <c r="G77" s="37"/>
      <c r="H77" s="941"/>
      <c r="I77" s="941"/>
      <c r="J77" s="941"/>
      <c r="K77" s="941"/>
      <c r="L77" s="941"/>
      <c r="M77" s="941"/>
      <c r="N77" s="941"/>
      <c r="O77" s="928"/>
      <c r="P77" s="929"/>
      <c r="Q77" s="929"/>
      <c r="R77" s="929"/>
      <c r="S77" s="878"/>
      <c r="T77" s="929"/>
      <c r="U77" s="929"/>
      <c r="V77" s="929"/>
      <c r="W77" s="906"/>
      <c r="X77" s="906"/>
      <c r="Y77" s="907"/>
      <c r="Z77" s="39"/>
      <c r="AA77" s="65"/>
      <c r="AB77" s="65"/>
      <c r="AC77" s="1192"/>
      <c r="AD77" s="1192"/>
      <c r="AE77" s="1192"/>
      <c r="AF77" s="1192"/>
      <c r="AG77" s="1192"/>
      <c r="AH77" s="1192"/>
      <c r="AI77" s="1192"/>
      <c r="AJ77" s="1192"/>
      <c r="AK77" s="1192"/>
      <c r="AL77" s="1192"/>
      <c r="AM77" s="1192"/>
      <c r="AN77" s="1192"/>
      <c r="AO77" s="1192"/>
      <c r="AP77" s="1192"/>
      <c r="AQ77" s="1192"/>
      <c r="AR77" s="1192"/>
      <c r="AS77" s="1192"/>
      <c r="AT77" s="1192"/>
      <c r="AU77" s="1192"/>
      <c r="AV77" s="1192"/>
      <c r="AW77" s="1192"/>
      <c r="AX77" s="1192"/>
      <c r="AY77" s="1192"/>
      <c r="AZ77" s="1192"/>
      <c r="BA77" s="1192"/>
      <c r="BB77" s="228"/>
      <c r="BC77" s="27"/>
    </row>
    <row r="78" spans="1:68" ht="9" customHeight="1" x14ac:dyDescent="0.4">
      <c r="A78" s="1"/>
      <c r="B78" s="922"/>
      <c r="C78" s="923"/>
      <c r="D78" s="923"/>
      <c r="E78" s="923"/>
      <c r="F78" s="923"/>
      <c r="G78" s="37"/>
      <c r="H78" s="941"/>
      <c r="I78" s="941"/>
      <c r="J78" s="941"/>
      <c r="K78" s="941"/>
      <c r="L78" s="941"/>
      <c r="M78" s="941"/>
      <c r="N78" s="941"/>
      <c r="O78" s="930"/>
      <c r="P78" s="931"/>
      <c r="Q78" s="931"/>
      <c r="R78" s="931"/>
      <c r="S78" s="880"/>
      <c r="T78" s="931"/>
      <c r="U78" s="931"/>
      <c r="V78" s="931"/>
      <c r="W78" s="908"/>
      <c r="X78" s="908"/>
      <c r="Y78" s="909"/>
      <c r="Z78" s="39"/>
      <c r="AA78" s="65"/>
      <c r="AB78" s="65"/>
      <c r="AC78" s="1192"/>
      <c r="AD78" s="1192"/>
      <c r="AE78" s="1192"/>
      <c r="AF78" s="1192"/>
      <c r="AG78" s="1192"/>
      <c r="AH78" s="1192"/>
      <c r="AI78" s="1192"/>
      <c r="AJ78" s="1192"/>
      <c r="AK78" s="1192"/>
      <c r="AL78" s="1192"/>
      <c r="AM78" s="1192"/>
      <c r="AN78" s="1192"/>
      <c r="AO78" s="1192"/>
      <c r="AP78" s="1192"/>
      <c r="AQ78" s="1192"/>
      <c r="AR78" s="1192"/>
      <c r="AS78" s="1192"/>
      <c r="AT78" s="1192"/>
      <c r="AU78" s="1192"/>
      <c r="AV78" s="1192"/>
      <c r="AW78" s="1192"/>
      <c r="AX78" s="1192"/>
      <c r="AY78" s="1192"/>
      <c r="AZ78" s="1192"/>
      <c r="BA78" s="1192"/>
      <c r="BB78" s="228"/>
      <c r="BC78" s="27"/>
    </row>
    <row r="79" spans="1:68" ht="9" customHeight="1" x14ac:dyDescent="0.4">
      <c r="A79" s="1"/>
      <c r="B79" s="922"/>
      <c r="C79" s="923"/>
      <c r="D79" s="923"/>
      <c r="E79" s="923"/>
      <c r="F79" s="923"/>
      <c r="G79" s="37"/>
      <c r="H79" s="38"/>
      <c r="I79" s="38"/>
      <c r="J79" s="42"/>
      <c r="K79" s="42"/>
      <c r="L79" s="38"/>
      <c r="M79" s="38"/>
      <c r="N79" s="42"/>
      <c r="O79" s="89"/>
      <c r="P79" s="89"/>
      <c r="Q79" s="89"/>
      <c r="R79" s="89"/>
      <c r="S79" s="90"/>
      <c r="T79" s="89"/>
      <c r="U79" s="89"/>
      <c r="V79" s="89"/>
      <c r="W79" s="91"/>
      <c r="X79" s="91"/>
      <c r="Y79" s="91"/>
      <c r="Z79" s="39"/>
      <c r="AA79" s="65"/>
      <c r="AB79" s="65"/>
      <c r="AC79" s="1192"/>
      <c r="AD79" s="1192"/>
      <c r="AE79" s="1192"/>
      <c r="AF79" s="1192"/>
      <c r="AG79" s="1192"/>
      <c r="AH79" s="1192"/>
      <c r="AI79" s="1192"/>
      <c r="AJ79" s="1192"/>
      <c r="AK79" s="1192"/>
      <c r="AL79" s="1192"/>
      <c r="AM79" s="1192"/>
      <c r="AN79" s="1192"/>
      <c r="AO79" s="1192"/>
      <c r="AP79" s="1192"/>
      <c r="AQ79" s="1192"/>
      <c r="AR79" s="1192"/>
      <c r="AS79" s="1192"/>
      <c r="AT79" s="1192"/>
      <c r="AU79" s="1192"/>
      <c r="AV79" s="1192"/>
      <c r="AW79" s="1192"/>
      <c r="AX79" s="1192"/>
      <c r="AY79" s="1192"/>
      <c r="AZ79" s="1192"/>
      <c r="BA79" s="1192"/>
      <c r="BB79" s="228"/>
      <c r="BC79" s="27"/>
    </row>
    <row r="80" spans="1:68" ht="9" customHeight="1" x14ac:dyDescent="0.4">
      <c r="A80" s="1"/>
      <c r="B80" s="43"/>
      <c r="C80" s="44"/>
      <c r="D80" s="44"/>
      <c r="E80" s="44"/>
      <c r="F80" s="44"/>
      <c r="G80" s="45"/>
      <c r="H80" s="46"/>
      <c r="I80" s="46"/>
      <c r="J80" s="47"/>
      <c r="K80" s="47"/>
      <c r="L80" s="46"/>
      <c r="M80" s="46"/>
      <c r="N80" s="47"/>
      <c r="O80" s="47"/>
      <c r="P80" s="47"/>
      <c r="Q80" s="46"/>
      <c r="R80" s="47"/>
      <c r="S80" s="46"/>
      <c r="T80" s="46"/>
      <c r="U80" s="46"/>
      <c r="V80" s="46"/>
      <c r="W80" s="47"/>
      <c r="X80" s="46"/>
      <c r="Y80" s="46"/>
      <c r="Z80" s="48"/>
      <c r="AA80" s="65"/>
      <c r="AB80" s="65"/>
      <c r="AC80" s="1192"/>
      <c r="AD80" s="1192"/>
      <c r="AE80" s="1192"/>
      <c r="AF80" s="1192"/>
      <c r="AG80" s="1192"/>
      <c r="AH80" s="1192"/>
      <c r="AI80" s="1192"/>
      <c r="AJ80" s="1192"/>
      <c r="AK80" s="1192"/>
      <c r="AL80" s="1192"/>
      <c r="AM80" s="1192"/>
      <c r="AN80" s="1192"/>
      <c r="AO80" s="1192"/>
      <c r="AP80" s="1192"/>
      <c r="AQ80" s="1192"/>
      <c r="AR80" s="1192"/>
      <c r="AS80" s="1192"/>
      <c r="AT80" s="1192"/>
      <c r="AU80" s="1192"/>
      <c r="AV80" s="1192"/>
      <c r="AW80" s="1192"/>
      <c r="AX80" s="1192"/>
      <c r="AY80" s="1192"/>
      <c r="AZ80" s="1192"/>
      <c r="BA80" s="1192"/>
      <c r="BB80" s="228"/>
      <c r="BC80" s="27"/>
    </row>
    <row r="81" spans="1:60" ht="9" customHeight="1" x14ac:dyDescent="0.4">
      <c r="A81" s="1"/>
      <c r="B81" s="922" t="s">
        <v>29</v>
      </c>
      <c r="C81" s="923"/>
      <c r="D81" s="923"/>
      <c r="E81" s="923"/>
      <c r="F81" s="923"/>
      <c r="G81" s="51"/>
      <c r="H81" s="924" t="s">
        <v>204</v>
      </c>
      <c r="I81" s="925"/>
      <c r="J81" s="925"/>
      <c r="K81" s="925"/>
      <c r="L81" s="925"/>
      <c r="M81" s="925"/>
      <c r="N81" s="925"/>
      <c r="O81" s="926" t="str">
        <f>IF(OR(H66="",'②異動情報・学校情報・機構に送付が必要な場合（学校入力用）'!AB47=""),"",'②異動情報・学校情報・機構に送付が必要な場合（学校入力用）'!CI47)</f>
        <v/>
      </c>
      <c r="P81" s="927"/>
      <c r="Q81" s="927"/>
      <c r="R81" s="927"/>
      <c r="S81" s="875" t="s">
        <v>15</v>
      </c>
      <c r="T81" s="927" t="str">
        <f>IF(OR(H66="",'②異動情報・学校情報・機構に送付が必要な場合（学校入力用）'!AB47=""),"",'②異動情報・学校情報・機構に送付が必要な場合（学校入力用）'!CK47)</f>
        <v/>
      </c>
      <c r="U81" s="927"/>
      <c r="V81" s="927"/>
      <c r="W81" s="874" t="s">
        <v>173</v>
      </c>
      <c r="X81" s="875"/>
      <c r="Y81" s="876"/>
      <c r="Z81" s="812"/>
      <c r="AA81" s="65"/>
      <c r="AB81" s="65"/>
      <c r="AC81" s="1192"/>
      <c r="AD81" s="1192"/>
      <c r="AE81" s="1192"/>
      <c r="AF81" s="1192"/>
      <c r="AG81" s="1192"/>
      <c r="AH81" s="1192"/>
      <c r="AI81" s="1192"/>
      <c r="AJ81" s="1192"/>
      <c r="AK81" s="1192"/>
      <c r="AL81" s="1192"/>
      <c r="AM81" s="1192"/>
      <c r="AN81" s="1192"/>
      <c r="AO81" s="1192"/>
      <c r="AP81" s="1192"/>
      <c r="AQ81" s="1192"/>
      <c r="AR81" s="1192"/>
      <c r="AS81" s="1192"/>
      <c r="AT81" s="1192"/>
      <c r="AU81" s="1192"/>
      <c r="AV81" s="1192"/>
      <c r="AW81" s="1192"/>
      <c r="AX81" s="1192"/>
      <c r="AY81" s="1192"/>
      <c r="AZ81" s="1192"/>
      <c r="BA81" s="1192"/>
      <c r="BB81" s="228"/>
      <c r="BC81" s="27"/>
    </row>
    <row r="82" spans="1:60" ht="9" customHeight="1" x14ac:dyDescent="0.4">
      <c r="A82" s="1"/>
      <c r="B82" s="922"/>
      <c r="C82" s="923"/>
      <c r="D82" s="923"/>
      <c r="E82" s="923"/>
      <c r="F82" s="923"/>
      <c r="G82" s="51"/>
      <c r="H82" s="925"/>
      <c r="I82" s="925"/>
      <c r="J82" s="925"/>
      <c r="K82" s="925"/>
      <c r="L82" s="925"/>
      <c r="M82" s="925"/>
      <c r="N82" s="925"/>
      <c r="O82" s="928"/>
      <c r="P82" s="929"/>
      <c r="Q82" s="929"/>
      <c r="R82" s="929"/>
      <c r="S82" s="878"/>
      <c r="T82" s="929"/>
      <c r="U82" s="929"/>
      <c r="V82" s="929"/>
      <c r="W82" s="877"/>
      <c r="X82" s="878"/>
      <c r="Y82" s="879"/>
      <c r="Z82" s="812"/>
      <c r="AA82" s="65"/>
      <c r="AB82" s="65"/>
      <c r="AC82" s="1192"/>
      <c r="AD82" s="1192"/>
      <c r="AE82" s="1192"/>
      <c r="AF82" s="1192"/>
      <c r="AG82" s="1192"/>
      <c r="AH82" s="1192"/>
      <c r="AI82" s="1192"/>
      <c r="AJ82" s="1192"/>
      <c r="AK82" s="1192"/>
      <c r="AL82" s="1192"/>
      <c r="AM82" s="1192"/>
      <c r="AN82" s="1192"/>
      <c r="AO82" s="1192"/>
      <c r="AP82" s="1192"/>
      <c r="AQ82" s="1192"/>
      <c r="AR82" s="1192"/>
      <c r="AS82" s="1192"/>
      <c r="AT82" s="1192"/>
      <c r="AU82" s="1192"/>
      <c r="AV82" s="1192"/>
      <c r="AW82" s="1192"/>
      <c r="AX82" s="1192"/>
      <c r="AY82" s="1192"/>
      <c r="AZ82" s="1192"/>
      <c r="BA82" s="1192"/>
      <c r="BB82" s="228"/>
      <c r="BC82" s="27"/>
    </row>
    <row r="83" spans="1:60" ht="9" customHeight="1" thickBot="1" x14ac:dyDescent="0.45">
      <c r="A83" s="1"/>
      <c r="B83" s="922"/>
      <c r="C83" s="923"/>
      <c r="D83" s="923"/>
      <c r="E83" s="923"/>
      <c r="F83" s="923"/>
      <c r="G83" s="51"/>
      <c r="H83" s="925"/>
      <c r="I83" s="925"/>
      <c r="J83" s="925"/>
      <c r="K83" s="925"/>
      <c r="L83" s="925"/>
      <c r="M83" s="925"/>
      <c r="N83" s="925"/>
      <c r="O83" s="928"/>
      <c r="P83" s="929"/>
      <c r="Q83" s="929"/>
      <c r="R83" s="929"/>
      <c r="S83" s="878"/>
      <c r="T83" s="929"/>
      <c r="U83" s="929"/>
      <c r="V83" s="929"/>
      <c r="W83" s="877"/>
      <c r="X83" s="878"/>
      <c r="Y83" s="879"/>
      <c r="Z83" s="812"/>
      <c r="AA83" s="65"/>
      <c r="AB83" s="65"/>
      <c r="AC83" s="1192"/>
      <c r="AD83" s="1192"/>
      <c r="AE83" s="1192"/>
      <c r="AF83" s="1192"/>
      <c r="AG83" s="1192"/>
      <c r="AH83" s="1192"/>
      <c r="AI83" s="1192"/>
      <c r="AJ83" s="1192"/>
      <c r="AK83" s="1192"/>
      <c r="AL83" s="1192"/>
      <c r="AM83" s="1192"/>
      <c r="AN83" s="1192"/>
      <c r="AO83" s="1192"/>
      <c r="AP83" s="1192"/>
      <c r="AQ83" s="1192"/>
      <c r="AR83" s="1192"/>
      <c r="AS83" s="1192"/>
      <c r="AT83" s="1192"/>
      <c r="AU83" s="1192"/>
      <c r="AV83" s="1192"/>
      <c r="AW83" s="1192"/>
      <c r="AX83" s="1192"/>
      <c r="AY83" s="1192"/>
      <c r="AZ83" s="1192"/>
      <c r="BA83" s="1192"/>
      <c r="BB83" s="228"/>
      <c r="BC83" s="27"/>
    </row>
    <row r="84" spans="1:60" ht="9" customHeight="1" thickBot="1" x14ac:dyDescent="0.45">
      <c r="A84" s="1"/>
      <c r="B84" s="922"/>
      <c r="C84" s="923"/>
      <c r="D84" s="923"/>
      <c r="E84" s="923"/>
      <c r="F84" s="923"/>
      <c r="G84" s="51"/>
      <c r="H84" s="925"/>
      <c r="I84" s="925"/>
      <c r="J84" s="925"/>
      <c r="K84" s="925"/>
      <c r="L84" s="925"/>
      <c r="M84" s="925"/>
      <c r="N84" s="925"/>
      <c r="O84" s="928"/>
      <c r="P84" s="929"/>
      <c r="Q84" s="929"/>
      <c r="R84" s="929"/>
      <c r="S84" s="878"/>
      <c r="T84" s="929"/>
      <c r="U84" s="929"/>
      <c r="V84" s="929"/>
      <c r="W84" s="877"/>
      <c r="X84" s="878"/>
      <c r="Y84" s="879"/>
      <c r="Z84" s="812"/>
      <c r="AA84" s="65"/>
      <c r="AB84" s="65"/>
      <c r="AC84" s="1193"/>
      <c r="AD84" s="1193"/>
      <c r="AE84" s="1193"/>
      <c r="AF84" s="1193"/>
      <c r="AG84" s="1193"/>
      <c r="AH84" s="1193"/>
      <c r="AI84" s="1193"/>
      <c r="AJ84" s="1193"/>
      <c r="AK84" s="1193"/>
      <c r="AL84" s="1193"/>
      <c r="AM84" s="1193"/>
      <c r="AN84" s="1193"/>
      <c r="AO84" s="1193"/>
      <c r="AP84" s="1193"/>
      <c r="AQ84" s="1193"/>
      <c r="AR84" s="1193"/>
      <c r="AS84" s="1193"/>
      <c r="AT84" s="1193"/>
      <c r="AU84" s="1193"/>
      <c r="AV84" s="1193"/>
      <c r="AW84" s="1193"/>
      <c r="AX84" s="1193"/>
      <c r="AY84" s="1193"/>
      <c r="AZ84" s="1193"/>
      <c r="BA84" s="1193"/>
      <c r="BB84" s="228"/>
      <c r="BC84" s="27"/>
      <c r="BE84" s="1089" t="e">
        <f>BF84&amp;"/"&amp;BH84</f>
        <v>#VALUE!</v>
      </c>
      <c r="BF84" s="1144" t="e">
        <f>YEAR(AN85)</f>
        <v>#VALUE!</v>
      </c>
      <c r="BH84" s="1144" t="e">
        <f>MONTH(AN85)</f>
        <v>#VALUE!</v>
      </c>
    </row>
    <row r="85" spans="1:60" ht="9" customHeight="1" thickTop="1" x14ac:dyDescent="0.4">
      <c r="A85" s="1"/>
      <c r="B85" s="922"/>
      <c r="C85" s="923"/>
      <c r="D85" s="923"/>
      <c r="E85" s="923"/>
      <c r="F85" s="923"/>
      <c r="G85" s="51"/>
      <c r="H85" s="925"/>
      <c r="I85" s="925"/>
      <c r="J85" s="925"/>
      <c r="K85" s="925"/>
      <c r="L85" s="925"/>
      <c r="M85" s="925"/>
      <c r="N85" s="925"/>
      <c r="O85" s="928"/>
      <c r="P85" s="929"/>
      <c r="Q85" s="929"/>
      <c r="R85" s="929"/>
      <c r="S85" s="878"/>
      <c r="T85" s="929"/>
      <c r="U85" s="929"/>
      <c r="V85" s="929"/>
      <c r="W85" s="877"/>
      <c r="X85" s="878"/>
      <c r="Y85" s="879"/>
      <c r="Z85" s="812"/>
      <c r="AA85" s="65"/>
      <c r="AB85" s="65"/>
      <c r="AC85" s="1206" t="s">
        <v>82</v>
      </c>
      <c r="AD85" s="1207"/>
      <c r="AE85" s="1207"/>
      <c r="AF85" s="1207"/>
      <c r="AG85" s="1207"/>
      <c r="AH85" s="1207"/>
      <c r="AI85" s="1207"/>
      <c r="AJ85" s="1207"/>
      <c r="AK85" s="1207"/>
      <c r="AL85" s="1207"/>
      <c r="AM85" s="1207"/>
      <c r="AN85" s="1212" t="str">
        <f>IF(AV142&lt;&gt;0,"　  年　   　月",IF('③様式（自動作成・記入用）'!H30="✔",'②異動情報・学校情報・機構に送付が必要な場合（学校入力用）'!AQ21,IF('③様式（自動作成・記入用）'!H50="✔",'②異動情報・学校情報・機構に送付が必要な場合（学校入力用）'!AQ31,IF(H66="✔",'②異動情報・学校情報・機構に送付が必要な場合（学校入力用）'!AQ43,IF('③様式（自動作成・記入用）'!AH30="✔",'②異動情報・学校情報・機構に送付が必要な場合（学校入力用）'!BW42,"    月　　日")))))</f>
        <v>　  年　   　月</v>
      </c>
      <c r="AO85" s="1212"/>
      <c r="AP85" s="1212"/>
      <c r="AQ85" s="1212"/>
      <c r="AR85" s="1212"/>
      <c r="AS85" s="1212"/>
      <c r="AT85" s="1212"/>
      <c r="AU85" s="1212"/>
      <c r="AV85" s="1212"/>
      <c r="AW85" s="1212"/>
      <c r="AX85" s="1176" t="s">
        <v>48</v>
      </c>
      <c r="AY85" s="1176"/>
      <c r="AZ85" s="1176"/>
      <c r="BA85" s="1177"/>
      <c r="BC85" s="27"/>
      <c r="BE85" s="1089"/>
      <c r="BF85" s="1145"/>
      <c r="BH85" s="1145"/>
    </row>
    <row r="86" spans="1:60" ht="9" customHeight="1" x14ac:dyDescent="0.4">
      <c r="A86" s="1"/>
      <c r="B86" s="922"/>
      <c r="C86" s="923"/>
      <c r="D86" s="923"/>
      <c r="E86" s="923"/>
      <c r="F86" s="923"/>
      <c r="G86" s="51"/>
      <c r="H86" s="925"/>
      <c r="I86" s="925"/>
      <c r="J86" s="925"/>
      <c r="K86" s="925"/>
      <c r="L86" s="925"/>
      <c r="M86" s="925"/>
      <c r="N86" s="925"/>
      <c r="O86" s="928"/>
      <c r="P86" s="929"/>
      <c r="Q86" s="929"/>
      <c r="R86" s="929"/>
      <c r="S86" s="878"/>
      <c r="T86" s="929"/>
      <c r="U86" s="929"/>
      <c r="V86" s="929"/>
      <c r="W86" s="877"/>
      <c r="X86" s="878"/>
      <c r="Y86" s="879"/>
      <c r="Z86" s="812"/>
      <c r="AA86" s="65"/>
      <c r="AB86" s="65"/>
      <c r="AC86" s="1208"/>
      <c r="AD86" s="1209"/>
      <c r="AE86" s="1209"/>
      <c r="AF86" s="1209"/>
      <c r="AG86" s="1209"/>
      <c r="AH86" s="1209"/>
      <c r="AI86" s="1209"/>
      <c r="AJ86" s="1209"/>
      <c r="AK86" s="1209"/>
      <c r="AL86" s="1209"/>
      <c r="AM86" s="1209"/>
      <c r="AN86" s="1213"/>
      <c r="AO86" s="1213"/>
      <c r="AP86" s="1213"/>
      <c r="AQ86" s="1213"/>
      <c r="AR86" s="1213"/>
      <c r="AS86" s="1213"/>
      <c r="AT86" s="1213"/>
      <c r="AU86" s="1213"/>
      <c r="AV86" s="1213"/>
      <c r="AW86" s="1213"/>
      <c r="AX86" s="1178"/>
      <c r="AY86" s="1178"/>
      <c r="AZ86" s="1178"/>
      <c r="BA86" s="1179"/>
      <c r="BC86" s="27"/>
      <c r="BE86" s="1089"/>
      <c r="BF86" s="1145"/>
      <c r="BH86" s="1145"/>
    </row>
    <row r="87" spans="1:60" ht="9" customHeight="1" x14ac:dyDescent="0.4">
      <c r="A87" s="1"/>
      <c r="B87" s="922"/>
      <c r="C87" s="923"/>
      <c r="D87" s="923"/>
      <c r="E87" s="923"/>
      <c r="F87" s="923"/>
      <c r="G87" s="51"/>
      <c r="H87" s="925"/>
      <c r="I87" s="925"/>
      <c r="J87" s="925"/>
      <c r="K87" s="925"/>
      <c r="L87" s="925"/>
      <c r="M87" s="925"/>
      <c r="N87" s="925"/>
      <c r="O87" s="930"/>
      <c r="P87" s="931"/>
      <c r="Q87" s="931"/>
      <c r="R87" s="931"/>
      <c r="S87" s="880"/>
      <c r="T87" s="931"/>
      <c r="U87" s="931"/>
      <c r="V87" s="931"/>
      <c r="W87" s="880"/>
      <c r="X87" s="880"/>
      <c r="Y87" s="881"/>
      <c r="Z87" s="812"/>
      <c r="AA87" s="65"/>
      <c r="AB87" s="65"/>
      <c r="AC87" s="1208"/>
      <c r="AD87" s="1209"/>
      <c r="AE87" s="1209"/>
      <c r="AF87" s="1209"/>
      <c r="AG87" s="1209"/>
      <c r="AH87" s="1209"/>
      <c r="AI87" s="1209"/>
      <c r="AJ87" s="1209"/>
      <c r="AK87" s="1209"/>
      <c r="AL87" s="1209"/>
      <c r="AM87" s="1209"/>
      <c r="AN87" s="1213"/>
      <c r="AO87" s="1213"/>
      <c r="AP87" s="1213"/>
      <c r="AQ87" s="1213"/>
      <c r="AR87" s="1213"/>
      <c r="AS87" s="1213"/>
      <c r="AT87" s="1213"/>
      <c r="AU87" s="1213"/>
      <c r="AV87" s="1213"/>
      <c r="AW87" s="1213"/>
      <c r="AX87" s="1178"/>
      <c r="AY87" s="1178"/>
      <c r="AZ87" s="1178"/>
      <c r="BA87" s="1179"/>
      <c r="BC87" s="27"/>
      <c r="BE87" s="1089"/>
      <c r="BF87" s="1145"/>
      <c r="BH87" s="1145"/>
    </row>
    <row r="88" spans="1:60" ht="9" customHeight="1" thickBot="1" x14ac:dyDescent="0.2">
      <c r="A88" s="1"/>
      <c r="B88" s="56"/>
      <c r="C88" s="57"/>
      <c r="D88" s="57"/>
      <c r="E88" s="57"/>
      <c r="F88" s="57"/>
      <c r="G88" s="58"/>
      <c r="H88" s="59"/>
      <c r="I88" s="60"/>
      <c r="J88" s="60"/>
      <c r="K88" s="60"/>
      <c r="L88" s="60"/>
      <c r="M88" s="60"/>
      <c r="N88" s="60"/>
      <c r="O88" s="61"/>
      <c r="P88" s="61"/>
      <c r="Q88" s="61"/>
      <c r="R88" s="61"/>
      <c r="S88" s="62"/>
      <c r="T88" s="61"/>
      <c r="U88" s="61"/>
      <c r="V88" s="62"/>
      <c r="W88" s="61"/>
      <c r="X88" s="61"/>
      <c r="Y88" s="63"/>
      <c r="Z88" s="64"/>
      <c r="AA88" s="97"/>
      <c r="AB88" s="97"/>
      <c r="AC88" s="1208"/>
      <c r="AD88" s="1209"/>
      <c r="AE88" s="1209"/>
      <c r="AF88" s="1209"/>
      <c r="AG88" s="1209"/>
      <c r="AH88" s="1209"/>
      <c r="AI88" s="1209"/>
      <c r="AJ88" s="1209"/>
      <c r="AK88" s="1209"/>
      <c r="AL88" s="1209"/>
      <c r="AM88" s="1209"/>
      <c r="AN88" s="1213"/>
      <c r="AO88" s="1213"/>
      <c r="AP88" s="1213"/>
      <c r="AQ88" s="1213"/>
      <c r="AR88" s="1213"/>
      <c r="AS88" s="1213"/>
      <c r="AT88" s="1213"/>
      <c r="AU88" s="1213"/>
      <c r="AV88" s="1213"/>
      <c r="AW88" s="1213"/>
      <c r="AX88" s="1178"/>
      <c r="AY88" s="1178"/>
      <c r="AZ88" s="1178"/>
      <c r="BA88" s="1179"/>
      <c r="BC88" s="27"/>
      <c r="BE88" s="1089"/>
      <c r="BF88" s="1146"/>
      <c r="BH88" s="1146"/>
    </row>
    <row r="89" spans="1:60" ht="9" customHeight="1" thickBot="1" x14ac:dyDescent="0.45">
      <c r="A89" s="1"/>
      <c r="B89" s="942" t="s">
        <v>244</v>
      </c>
      <c r="C89" s="942"/>
      <c r="D89" s="942"/>
      <c r="E89" s="942"/>
      <c r="F89" s="942"/>
      <c r="G89" s="942"/>
      <c r="H89" s="942"/>
      <c r="I89" s="942"/>
      <c r="J89" s="942"/>
      <c r="K89" s="942"/>
      <c r="L89" s="942"/>
      <c r="M89" s="942"/>
      <c r="N89" s="942"/>
      <c r="O89" s="942"/>
      <c r="P89" s="942"/>
      <c r="Q89" s="942"/>
      <c r="R89" s="942"/>
      <c r="S89" s="942"/>
      <c r="T89" s="942"/>
      <c r="U89" s="942"/>
      <c r="V89" s="942"/>
      <c r="W89" s="942"/>
      <c r="X89" s="942"/>
      <c r="Y89" s="942"/>
      <c r="Z89" s="942"/>
      <c r="AA89" s="97"/>
      <c r="AB89" s="97"/>
      <c r="AC89" s="1210"/>
      <c r="AD89" s="1211"/>
      <c r="AE89" s="1211"/>
      <c r="AF89" s="1211"/>
      <c r="AG89" s="1211"/>
      <c r="AH89" s="1211"/>
      <c r="AI89" s="1211"/>
      <c r="AJ89" s="1211"/>
      <c r="AK89" s="1211"/>
      <c r="AL89" s="1211"/>
      <c r="AM89" s="1211"/>
      <c r="AN89" s="1214"/>
      <c r="AO89" s="1214"/>
      <c r="AP89" s="1214"/>
      <c r="AQ89" s="1214"/>
      <c r="AR89" s="1214"/>
      <c r="AS89" s="1214"/>
      <c r="AT89" s="1214"/>
      <c r="AU89" s="1214"/>
      <c r="AV89" s="1214"/>
      <c r="AW89" s="1214"/>
      <c r="AX89" s="1180"/>
      <c r="AY89" s="1180"/>
      <c r="AZ89" s="1180"/>
      <c r="BA89" s="1181"/>
      <c r="BC89" s="27"/>
    </row>
    <row r="90" spans="1:60" ht="18" customHeight="1" thickTop="1" x14ac:dyDescent="0.4">
      <c r="A90" s="1"/>
      <c r="B90" s="943"/>
      <c r="C90" s="943"/>
      <c r="D90" s="943"/>
      <c r="E90" s="943"/>
      <c r="F90" s="943"/>
      <c r="G90" s="943"/>
      <c r="H90" s="943"/>
      <c r="I90" s="943"/>
      <c r="J90" s="943"/>
      <c r="K90" s="943"/>
      <c r="L90" s="943"/>
      <c r="M90" s="943"/>
      <c r="N90" s="943"/>
      <c r="O90" s="943"/>
      <c r="P90" s="943"/>
      <c r="Q90" s="943"/>
      <c r="R90" s="943"/>
      <c r="S90" s="943"/>
      <c r="T90" s="943"/>
      <c r="U90" s="943"/>
      <c r="V90" s="943"/>
      <c r="W90" s="943"/>
      <c r="X90" s="943"/>
      <c r="Y90" s="943"/>
      <c r="Z90" s="943"/>
      <c r="AA90" s="146"/>
      <c r="AB90" s="146"/>
      <c r="BB90" s="7"/>
      <c r="BC90" s="27"/>
    </row>
    <row r="91" spans="1:60" ht="6" customHeight="1" x14ac:dyDescent="0.2">
      <c r="A91" s="1"/>
      <c r="B91" s="98"/>
      <c r="C91" s="99"/>
      <c r="D91" s="99"/>
      <c r="E91" s="99"/>
      <c r="F91" s="100"/>
      <c r="G91" s="100"/>
      <c r="H91" s="100"/>
      <c r="I91" s="100"/>
      <c r="J91" s="100"/>
      <c r="K91" s="100"/>
      <c r="L91" s="100"/>
      <c r="M91" s="100"/>
      <c r="N91" s="101"/>
      <c r="O91" s="100"/>
      <c r="P91" s="100"/>
      <c r="Q91" s="100"/>
      <c r="R91" s="100"/>
      <c r="S91" s="100"/>
      <c r="T91" s="100"/>
      <c r="U91" s="100"/>
      <c r="V91" s="100"/>
      <c r="W91" s="100"/>
      <c r="X91" s="100"/>
      <c r="Y91" s="100"/>
      <c r="Z91" s="97"/>
      <c r="AA91" s="97"/>
      <c r="AB91" s="97"/>
      <c r="AC91" s="100"/>
      <c r="AD91" s="100"/>
      <c r="AE91" s="100"/>
      <c r="AF91" s="100"/>
      <c r="AG91" s="100"/>
      <c r="AH91" s="100"/>
      <c r="AI91" s="100"/>
      <c r="AJ91" s="100"/>
      <c r="AK91" s="100"/>
      <c r="AL91" s="100"/>
      <c r="AM91" s="100"/>
      <c r="AN91" s="100"/>
      <c r="AO91" s="100"/>
      <c r="AP91" s="100"/>
      <c r="AQ91" s="100"/>
      <c r="AR91" s="100"/>
      <c r="AS91" s="100"/>
      <c r="AT91" s="100"/>
      <c r="AU91" s="100"/>
      <c r="AV91" s="100"/>
      <c r="BA91" s="7"/>
      <c r="BB91" s="7"/>
      <c r="BC91" s="27"/>
    </row>
    <row r="92" spans="1:60" ht="20.100000000000001" customHeight="1" x14ac:dyDescent="0.4">
      <c r="A92" s="1"/>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7"/>
      <c r="BC92" s="27"/>
    </row>
    <row r="93" spans="1:60" ht="12" customHeight="1" x14ac:dyDescent="0.4">
      <c r="A93" s="1"/>
      <c r="B93" s="893" t="s">
        <v>182</v>
      </c>
      <c r="C93" s="893"/>
      <c r="D93" s="893"/>
      <c r="E93" s="893"/>
      <c r="F93" s="893"/>
      <c r="G93" s="893"/>
      <c r="H93" s="893"/>
      <c r="I93" s="893"/>
      <c r="J93" s="893"/>
      <c r="K93" s="893"/>
      <c r="L93" s="893"/>
      <c r="M93" s="893"/>
      <c r="N93" s="893"/>
      <c r="O93" s="893"/>
      <c r="P93" s="893"/>
      <c r="Q93" s="893"/>
      <c r="R93" s="893"/>
      <c r="S93" s="893"/>
      <c r="T93" s="893"/>
      <c r="U93" s="893"/>
      <c r="V93" s="893"/>
      <c r="W93" s="893"/>
      <c r="X93" s="893"/>
      <c r="Y93" s="893"/>
      <c r="Z93" s="103"/>
      <c r="AA93" s="893" t="s">
        <v>184</v>
      </c>
      <c r="AB93" s="893"/>
      <c r="AC93" s="893"/>
      <c r="AD93" s="893"/>
      <c r="AE93" s="893"/>
      <c r="AF93" s="893"/>
      <c r="AG93" s="893"/>
      <c r="AH93" s="893"/>
      <c r="AI93" s="893"/>
      <c r="AJ93" s="893"/>
      <c r="AK93" s="893"/>
      <c r="AL93" s="893"/>
      <c r="AM93" s="893"/>
      <c r="AN93" s="893"/>
      <c r="AO93" s="893"/>
      <c r="AP93" s="893"/>
      <c r="AQ93" s="893"/>
      <c r="AR93" s="893"/>
      <c r="AS93" s="893"/>
      <c r="AT93" s="893"/>
      <c r="AU93" s="893"/>
      <c r="AV93" s="893"/>
      <c r="AW93" s="893"/>
      <c r="AX93" s="893"/>
      <c r="AY93" s="893"/>
      <c r="AZ93" s="893"/>
      <c r="BA93" s="893"/>
      <c r="BB93" s="104"/>
      <c r="BC93" s="103"/>
      <c r="BD93" s="27"/>
    </row>
    <row r="94" spans="1:60" ht="12" customHeight="1" thickBot="1" x14ac:dyDescent="0.45">
      <c r="A94" s="1"/>
      <c r="B94" s="893"/>
      <c r="C94" s="893"/>
      <c r="D94" s="893"/>
      <c r="E94" s="893"/>
      <c r="F94" s="893"/>
      <c r="G94" s="893"/>
      <c r="H94" s="893"/>
      <c r="I94" s="893"/>
      <c r="J94" s="893"/>
      <c r="K94" s="893"/>
      <c r="L94" s="893"/>
      <c r="M94" s="893"/>
      <c r="N94" s="893"/>
      <c r="O94" s="893"/>
      <c r="P94" s="893"/>
      <c r="Q94" s="893"/>
      <c r="R94" s="893"/>
      <c r="S94" s="893"/>
      <c r="T94" s="893"/>
      <c r="U94" s="893"/>
      <c r="V94" s="893"/>
      <c r="W94" s="893"/>
      <c r="X94" s="893"/>
      <c r="Y94" s="893"/>
      <c r="Z94" s="103"/>
      <c r="AA94" s="893"/>
      <c r="AB94" s="893"/>
      <c r="AC94" s="893"/>
      <c r="AD94" s="893"/>
      <c r="AE94" s="893"/>
      <c r="AF94" s="893"/>
      <c r="AG94" s="893"/>
      <c r="AH94" s="893"/>
      <c r="AI94" s="893"/>
      <c r="AJ94" s="893"/>
      <c r="AK94" s="893"/>
      <c r="AL94" s="893"/>
      <c r="AM94" s="893"/>
      <c r="AN94" s="893"/>
      <c r="AO94" s="893"/>
      <c r="AP94" s="893"/>
      <c r="AQ94" s="893"/>
      <c r="AR94" s="893"/>
      <c r="AS94" s="893"/>
      <c r="AT94" s="893"/>
      <c r="AU94" s="893"/>
      <c r="AV94" s="893"/>
      <c r="AW94" s="893"/>
      <c r="AX94" s="893"/>
      <c r="AY94" s="893"/>
      <c r="AZ94" s="893"/>
      <c r="BA94" s="893"/>
      <c r="BB94" s="104"/>
      <c r="BC94" s="103"/>
      <c r="BD94" s="27"/>
    </row>
    <row r="95" spans="1:60" ht="12" customHeight="1" thickTop="1" x14ac:dyDescent="0.4">
      <c r="A95" s="1"/>
      <c r="B95" s="861" t="str">
        <f>IF(AV142&lt;&gt;0,"",IF(BF47=0,"",IF(BF47=1,'②異動情報・学校情報・機構に送付が必要な場合（学校入力用）'!U70,'②異動情報・学校情報・機構に送付が必要な場合（学校入力用）'!BA70)))</f>
        <v/>
      </c>
      <c r="C95" s="862"/>
      <c r="D95" s="862"/>
      <c r="E95" s="862"/>
      <c r="F95" s="862"/>
      <c r="G95" s="862"/>
      <c r="H95" s="862"/>
      <c r="I95" s="862"/>
      <c r="J95" s="862"/>
      <c r="K95" s="862"/>
      <c r="L95" s="862"/>
      <c r="M95" s="862"/>
      <c r="N95" s="862"/>
      <c r="O95" s="862"/>
      <c r="P95" s="862"/>
      <c r="Q95" s="862"/>
      <c r="R95" s="862"/>
      <c r="S95" s="862"/>
      <c r="T95" s="862"/>
      <c r="U95" s="862"/>
      <c r="V95" s="862"/>
      <c r="W95" s="862"/>
      <c r="X95" s="862"/>
      <c r="Y95" s="863"/>
      <c r="Z95" s="105"/>
      <c r="AA95" s="884" t="str">
        <f>IF(OR(H16="",AND(H30="",H50="",H66="",AH30="")),"紙様式を使用の場合、記入不要欄です。Excel様式を使用していただくと必要処理が自動で表示されます。",IF(AP4="送付必要","スカラACで「休止」処理不要です。異動願（届）を異動・補導係に送付してください。","①スカラACで"&amp;BE84&amp;"始期「"&amp;'②異動情報・学校情報・機構に送付が必要な場合（学校入力用）'!AA12&amp;"」処理　②この異動願を学校の定めた方法で保管してください。"))</f>
        <v>紙様式を使用の場合、記入不要欄です。Excel様式を使用していただくと必要処理が自動で表示されます。</v>
      </c>
      <c r="AB95" s="885"/>
      <c r="AC95" s="885"/>
      <c r="AD95" s="885"/>
      <c r="AE95" s="885"/>
      <c r="AF95" s="885"/>
      <c r="AG95" s="885"/>
      <c r="AH95" s="885"/>
      <c r="AI95" s="885"/>
      <c r="AJ95" s="885"/>
      <c r="AK95" s="885"/>
      <c r="AL95" s="885"/>
      <c r="AM95" s="885"/>
      <c r="AN95" s="885"/>
      <c r="AO95" s="885"/>
      <c r="AP95" s="885"/>
      <c r="AQ95" s="885"/>
      <c r="AR95" s="885"/>
      <c r="AS95" s="885"/>
      <c r="AT95" s="885"/>
      <c r="AU95" s="885"/>
      <c r="AV95" s="885"/>
      <c r="AW95" s="885"/>
      <c r="AX95" s="885"/>
      <c r="AY95" s="885"/>
      <c r="AZ95" s="885"/>
      <c r="BA95" s="886"/>
      <c r="BB95" s="106"/>
      <c r="BC95" s="107"/>
      <c r="BD95" s="27"/>
    </row>
    <row r="96" spans="1:60" ht="12" customHeight="1" x14ac:dyDescent="0.4">
      <c r="A96" s="1"/>
      <c r="B96" s="864"/>
      <c r="C96" s="865"/>
      <c r="D96" s="865"/>
      <c r="E96" s="865"/>
      <c r="F96" s="865"/>
      <c r="G96" s="865"/>
      <c r="H96" s="865"/>
      <c r="I96" s="865"/>
      <c r="J96" s="865"/>
      <c r="K96" s="865"/>
      <c r="L96" s="865"/>
      <c r="M96" s="865"/>
      <c r="N96" s="865"/>
      <c r="O96" s="865"/>
      <c r="P96" s="865"/>
      <c r="Q96" s="865"/>
      <c r="R96" s="865"/>
      <c r="S96" s="865"/>
      <c r="T96" s="865"/>
      <c r="U96" s="865"/>
      <c r="V96" s="865"/>
      <c r="W96" s="865"/>
      <c r="X96" s="865"/>
      <c r="Y96" s="866"/>
      <c r="Z96" s="105"/>
      <c r="AA96" s="887"/>
      <c r="AB96" s="888"/>
      <c r="AC96" s="888"/>
      <c r="AD96" s="888"/>
      <c r="AE96" s="888"/>
      <c r="AF96" s="888"/>
      <c r="AG96" s="888"/>
      <c r="AH96" s="888"/>
      <c r="AI96" s="888"/>
      <c r="AJ96" s="888"/>
      <c r="AK96" s="888"/>
      <c r="AL96" s="888"/>
      <c r="AM96" s="888"/>
      <c r="AN96" s="888"/>
      <c r="AO96" s="888"/>
      <c r="AP96" s="888"/>
      <c r="AQ96" s="888"/>
      <c r="AR96" s="888"/>
      <c r="AS96" s="888"/>
      <c r="AT96" s="888"/>
      <c r="AU96" s="888"/>
      <c r="AV96" s="888"/>
      <c r="AW96" s="888"/>
      <c r="AX96" s="888"/>
      <c r="AY96" s="888"/>
      <c r="AZ96" s="888"/>
      <c r="BA96" s="889"/>
      <c r="BB96" s="106"/>
      <c r="BC96" s="107"/>
      <c r="BD96" s="27"/>
    </row>
    <row r="97" spans="1:76" ht="12" customHeight="1" x14ac:dyDescent="0.4">
      <c r="A97" s="1"/>
      <c r="B97" s="864"/>
      <c r="C97" s="865"/>
      <c r="D97" s="865"/>
      <c r="E97" s="865"/>
      <c r="F97" s="865"/>
      <c r="G97" s="865"/>
      <c r="H97" s="865"/>
      <c r="I97" s="865"/>
      <c r="J97" s="865"/>
      <c r="K97" s="865"/>
      <c r="L97" s="865"/>
      <c r="M97" s="865"/>
      <c r="N97" s="865"/>
      <c r="O97" s="865"/>
      <c r="P97" s="865"/>
      <c r="Q97" s="865"/>
      <c r="R97" s="865"/>
      <c r="S97" s="865"/>
      <c r="T97" s="865"/>
      <c r="U97" s="865"/>
      <c r="V97" s="865"/>
      <c r="W97" s="865"/>
      <c r="X97" s="865"/>
      <c r="Y97" s="866"/>
      <c r="Z97" s="105"/>
      <c r="AA97" s="887"/>
      <c r="AB97" s="888"/>
      <c r="AC97" s="888"/>
      <c r="AD97" s="888"/>
      <c r="AE97" s="888"/>
      <c r="AF97" s="888"/>
      <c r="AG97" s="888"/>
      <c r="AH97" s="888"/>
      <c r="AI97" s="888"/>
      <c r="AJ97" s="888"/>
      <c r="AK97" s="888"/>
      <c r="AL97" s="888"/>
      <c r="AM97" s="888"/>
      <c r="AN97" s="888"/>
      <c r="AO97" s="888"/>
      <c r="AP97" s="888"/>
      <c r="AQ97" s="888"/>
      <c r="AR97" s="888"/>
      <c r="AS97" s="888"/>
      <c r="AT97" s="888"/>
      <c r="AU97" s="888"/>
      <c r="AV97" s="888"/>
      <c r="AW97" s="888"/>
      <c r="AX97" s="888"/>
      <c r="AY97" s="888"/>
      <c r="AZ97" s="888"/>
      <c r="BA97" s="889"/>
      <c r="BB97" s="106"/>
      <c r="BC97" s="107"/>
      <c r="BD97" s="27"/>
    </row>
    <row r="98" spans="1:76" ht="12" customHeight="1" x14ac:dyDescent="0.4">
      <c r="A98" s="1"/>
      <c r="B98" s="864"/>
      <c r="C98" s="865"/>
      <c r="D98" s="865"/>
      <c r="E98" s="865"/>
      <c r="F98" s="865"/>
      <c r="G98" s="865"/>
      <c r="H98" s="865"/>
      <c r="I98" s="865"/>
      <c r="J98" s="865"/>
      <c r="K98" s="865"/>
      <c r="L98" s="865"/>
      <c r="M98" s="865"/>
      <c r="N98" s="865"/>
      <c r="O98" s="865"/>
      <c r="P98" s="865"/>
      <c r="Q98" s="865"/>
      <c r="R98" s="865"/>
      <c r="S98" s="865"/>
      <c r="T98" s="865"/>
      <c r="U98" s="865"/>
      <c r="V98" s="865"/>
      <c r="W98" s="865"/>
      <c r="X98" s="865"/>
      <c r="Y98" s="866"/>
      <c r="Z98" s="105"/>
      <c r="AA98" s="887"/>
      <c r="AB98" s="888"/>
      <c r="AC98" s="888"/>
      <c r="AD98" s="888"/>
      <c r="AE98" s="888"/>
      <c r="AF98" s="888"/>
      <c r="AG98" s="888"/>
      <c r="AH98" s="888"/>
      <c r="AI98" s="888"/>
      <c r="AJ98" s="888"/>
      <c r="AK98" s="888"/>
      <c r="AL98" s="888"/>
      <c r="AM98" s="888"/>
      <c r="AN98" s="888"/>
      <c r="AO98" s="888"/>
      <c r="AP98" s="888"/>
      <c r="AQ98" s="888"/>
      <c r="AR98" s="888"/>
      <c r="AS98" s="888"/>
      <c r="AT98" s="888"/>
      <c r="AU98" s="888"/>
      <c r="AV98" s="888"/>
      <c r="AW98" s="888"/>
      <c r="AX98" s="888"/>
      <c r="AY98" s="888"/>
      <c r="AZ98" s="888"/>
      <c r="BA98" s="889"/>
      <c r="BB98" s="106"/>
      <c r="BC98" s="107"/>
      <c r="BD98" s="27"/>
    </row>
    <row r="99" spans="1:76" ht="12" customHeight="1" thickBot="1" x14ac:dyDescent="0.45">
      <c r="A99" s="1"/>
      <c r="B99" s="864"/>
      <c r="C99" s="865"/>
      <c r="D99" s="865"/>
      <c r="E99" s="865"/>
      <c r="F99" s="865"/>
      <c r="G99" s="865"/>
      <c r="H99" s="865"/>
      <c r="I99" s="865"/>
      <c r="J99" s="865"/>
      <c r="K99" s="865"/>
      <c r="L99" s="865"/>
      <c r="M99" s="865"/>
      <c r="N99" s="865"/>
      <c r="O99" s="865"/>
      <c r="P99" s="865"/>
      <c r="Q99" s="865"/>
      <c r="R99" s="865"/>
      <c r="S99" s="865"/>
      <c r="T99" s="865"/>
      <c r="U99" s="865"/>
      <c r="V99" s="865"/>
      <c r="W99" s="865"/>
      <c r="X99" s="865"/>
      <c r="Y99" s="866"/>
      <c r="Z99" s="105"/>
      <c r="AA99" s="890"/>
      <c r="AB99" s="891"/>
      <c r="AC99" s="891"/>
      <c r="AD99" s="891"/>
      <c r="AE99" s="891"/>
      <c r="AF99" s="891"/>
      <c r="AG99" s="891"/>
      <c r="AH99" s="891"/>
      <c r="AI99" s="891"/>
      <c r="AJ99" s="891"/>
      <c r="AK99" s="891"/>
      <c r="AL99" s="891"/>
      <c r="AM99" s="891"/>
      <c r="AN99" s="891"/>
      <c r="AO99" s="891"/>
      <c r="AP99" s="891"/>
      <c r="AQ99" s="891"/>
      <c r="AR99" s="891"/>
      <c r="AS99" s="891"/>
      <c r="AT99" s="891"/>
      <c r="AU99" s="891"/>
      <c r="AV99" s="891"/>
      <c r="AW99" s="891"/>
      <c r="AX99" s="891"/>
      <c r="AY99" s="891"/>
      <c r="AZ99" s="891"/>
      <c r="BA99" s="892"/>
      <c r="BB99" s="106"/>
      <c r="BC99" s="107"/>
      <c r="BD99" s="27"/>
    </row>
    <row r="100" spans="1:76" ht="12" customHeight="1" thickTop="1" x14ac:dyDescent="0.2">
      <c r="A100" s="1"/>
      <c r="B100" s="864"/>
      <c r="C100" s="865"/>
      <c r="D100" s="865"/>
      <c r="E100" s="865"/>
      <c r="F100" s="865"/>
      <c r="G100" s="865"/>
      <c r="H100" s="865"/>
      <c r="I100" s="865"/>
      <c r="J100" s="865"/>
      <c r="K100" s="865"/>
      <c r="L100" s="865"/>
      <c r="M100" s="865"/>
      <c r="N100" s="865"/>
      <c r="O100" s="865"/>
      <c r="P100" s="865"/>
      <c r="Q100" s="865"/>
      <c r="R100" s="865"/>
      <c r="S100" s="865"/>
      <c r="T100" s="865"/>
      <c r="U100" s="865"/>
      <c r="V100" s="865"/>
      <c r="W100" s="865"/>
      <c r="X100" s="865"/>
      <c r="Y100" s="866"/>
      <c r="Z100" s="107"/>
      <c r="AA100" s="893" t="s">
        <v>185</v>
      </c>
      <c r="AB100" s="893"/>
      <c r="AC100" s="893"/>
      <c r="AD100" s="893"/>
      <c r="AE100" s="893"/>
      <c r="AF100" s="893"/>
      <c r="AG100" s="893"/>
      <c r="AH100" s="893"/>
      <c r="AI100" s="893"/>
      <c r="AJ100" s="893"/>
      <c r="AK100" s="893"/>
      <c r="AL100" s="893"/>
      <c r="AM100" s="893"/>
      <c r="AN100" s="893"/>
      <c r="AO100" s="893"/>
      <c r="AP100" s="893"/>
      <c r="AQ100" s="893"/>
      <c r="AR100" s="893"/>
      <c r="AS100" s="893"/>
      <c r="AT100" s="893"/>
      <c r="AU100" s="893"/>
      <c r="AV100" s="893"/>
      <c r="AW100" s="893"/>
      <c r="AX100" s="893"/>
      <c r="AY100" s="893"/>
      <c r="AZ100" s="893"/>
      <c r="BA100" s="893"/>
      <c r="BB100" s="893"/>
      <c r="BC100" s="108"/>
      <c r="BD100" s="27"/>
    </row>
    <row r="101" spans="1:76" ht="12" customHeight="1" thickBot="1" x14ac:dyDescent="0.25">
      <c r="A101" s="1"/>
      <c r="B101" s="867"/>
      <c r="C101" s="868"/>
      <c r="D101" s="868"/>
      <c r="E101" s="868"/>
      <c r="F101" s="868"/>
      <c r="G101" s="868"/>
      <c r="H101" s="868"/>
      <c r="I101" s="868"/>
      <c r="J101" s="868"/>
      <c r="K101" s="868"/>
      <c r="L101" s="868"/>
      <c r="M101" s="868"/>
      <c r="N101" s="868"/>
      <c r="O101" s="868"/>
      <c r="P101" s="868"/>
      <c r="Q101" s="868"/>
      <c r="R101" s="868"/>
      <c r="S101" s="868"/>
      <c r="T101" s="868"/>
      <c r="U101" s="868"/>
      <c r="V101" s="868"/>
      <c r="W101" s="868"/>
      <c r="X101" s="868"/>
      <c r="Y101" s="869"/>
      <c r="Z101" s="107"/>
      <c r="AA101" s="893"/>
      <c r="AB101" s="893"/>
      <c r="AC101" s="893"/>
      <c r="AD101" s="893"/>
      <c r="AE101" s="893"/>
      <c r="AF101" s="893"/>
      <c r="AG101" s="893"/>
      <c r="AH101" s="893"/>
      <c r="AI101" s="893"/>
      <c r="AJ101" s="893"/>
      <c r="AK101" s="893"/>
      <c r="AL101" s="893"/>
      <c r="AM101" s="893"/>
      <c r="AN101" s="893"/>
      <c r="AO101" s="893"/>
      <c r="AP101" s="893"/>
      <c r="AQ101" s="893"/>
      <c r="AR101" s="893"/>
      <c r="AS101" s="893"/>
      <c r="AT101" s="893"/>
      <c r="AU101" s="893"/>
      <c r="AV101" s="893"/>
      <c r="AW101" s="893"/>
      <c r="AX101" s="893"/>
      <c r="AY101" s="893"/>
      <c r="AZ101" s="893"/>
      <c r="BA101" s="893"/>
      <c r="BB101" s="893"/>
      <c r="BC101" s="108"/>
      <c r="BD101" s="27"/>
    </row>
    <row r="102" spans="1:76" ht="12" customHeight="1" thickBot="1" x14ac:dyDescent="0.25">
      <c r="A102" s="1"/>
      <c r="B102" s="327"/>
      <c r="Y102" s="327"/>
      <c r="Z102" s="107"/>
      <c r="AA102" s="327"/>
      <c r="AB102" s="1182" t="s">
        <v>208</v>
      </c>
      <c r="AC102" s="1182"/>
      <c r="AD102" s="1182"/>
      <c r="AE102" s="1182"/>
      <c r="AF102" s="1182"/>
      <c r="AG102" s="1182"/>
      <c r="AH102" s="1182"/>
      <c r="AI102" s="1182"/>
      <c r="AJ102" s="1182"/>
      <c r="AK102" s="1182"/>
      <c r="AL102" s="1182"/>
      <c r="AM102" s="1182"/>
      <c r="AN102" s="1182"/>
      <c r="AO102" s="1182"/>
      <c r="AP102" s="1182"/>
      <c r="AQ102" s="1182"/>
      <c r="AR102" s="1182"/>
      <c r="AS102" s="1182"/>
      <c r="AT102" s="1182"/>
      <c r="AU102" s="1182"/>
      <c r="AV102" s="1182"/>
      <c r="AW102" s="1182"/>
      <c r="AX102" s="1182"/>
      <c r="AY102" s="1182"/>
      <c r="AZ102" s="1182"/>
      <c r="BA102" s="1182"/>
      <c r="BB102" s="327"/>
      <c r="BC102" s="108"/>
      <c r="BD102" s="27"/>
    </row>
    <row r="103" spans="1:76" ht="12" customHeight="1" x14ac:dyDescent="0.2">
      <c r="A103" s="1"/>
      <c r="B103" s="893" t="s">
        <v>183</v>
      </c>
      <c r="C103" s="893"/>
      <c r="D103" s="893"/>
      <c r="E103" s="893"/>
      <c r="F103" s="893"/>
      <c r="G103" s="893"/>
      <c r="H103" s="893"/>
      <c r="I103" s="893"/>
      <c r="J103" s="893"/>
      <c r="K103" s="893"/>
      <c r="L103" s="893"/>
      <c r="M103" s="893"/>
      <c r="N103" s="893"/>
      <c r="O103" s="893"/>
      <c r="P103" s="893"/>
      <c r="Q103" s="893"/>
      <c r="R103" s="893"/>
      <c r="S103" s="893"/>
      <c r="T103" s="893"/>
      <c r="U103" s="893"/>
      <c r="V103" s="893"/>
      <c r="W103" s="893"/>
      <c r="X103" s="893"/>
      <c r="Y103" s="893"/>
      <c r="Z103" s="107"/>
      <c r="AA103" s="343"/>
      <c r="AB103" s="1182"/>
      <c r="AC103" s="1182"/>
      <c r="AD103" s="1182"/>
      <c r="AE103" s="1182"/>
      <c r="AF103" s="1182"/>
      <c r="AG103" s="1182"/>
      <c r="AH103" s="1182"/>
      <c r="AI103" s="1182"/>
      <c r="AJ103" s="1182"/>
      <c r="AK103" s="1182"/>
      <c r="AL103" s="1182"/>
      <c r="AM103" s="1182"/>
      <c r="AN103" s="1182"/>
      <c r="AO103" s="1182"/>
      <c r="AP103" s="1182"/>
      <c r="AQ103" s="1182"/>
      <c r="AR103" s="1182"/>
      <c r="AS103" s="1182"/>
      <c r="AT103" s="1182"/>
      <c r="AU103" s="1182"/>
      <c r="AV103" s="1182"/>
      <c r="AW103" s="1182"/>
      <c r="AX103" s="1182"/>
      <c r="AY103" s="1182"/>
      <c r="AZ103" s="1182"/>
      <c r="BA103" s="1182"/>
      <c r="BB103" s="343"/>
      <c r="BC103" s="108"/>
      <c r="BD103" s="27"/>
      <c r="BF103" s="1194">
        <f>'②異動情報・学校情報・機構に送付が必要な場合（学校入力用）'!AA82</f>
        <v>0</v>
      </c>
      <c r="BG103" s="1195"/>
      <c r="BH103" s="1196"/>
      <c r="BI103" s="1203">
        <f>'②異動情報・学校情報・機構に送付が必要な場合（学校入力用）'!BH82</f>
        <v>0</v>
      </c>
      <c r="BJ103" s="1195"/>
      <c r="BK103" s="1196"/>
    </row>
    <row r="104" spans="1:76" ht="12" customHeight="1" x14ac:dyDescent="0.2">
      <c r="A104" s="1"/>
      <c r="B104" s="893"/>
      <c r="C104" s="893"/>
      <c r="D104" s="893"/>
      <c r="E104" s="893"/>
      <c r="F104" s="893"/>
      <c r="G104" s="893"/>
      <c r="H104" s="893"/>
      <c r="I104" s="893"/>
      <c r="J104" s="893"/>
      <c r="K104" s="893"/>
      <c r="L104" s="893"/>
      <c r="M104" s="893"/>
      <c r="N104" s="893"/>
      <c r="O104" s="893"/>
      <c r="P104" s="893"/>
      <c r="Q104" s="893"/>
      <c r="R104" s="893"/>
      <c r="S104" s="893"/>
      <c r="T104" s="893"/>
      <c r="U104" s="893"/>
      <c r="V104" s="893"/>
      <c r="W104" s="893"/>
      <c r="X104" s="893"/>
      <c r="Y104" s="893"/>
      <c r="Z104" s="107"/>
      <c r="AA104" s="350"/>
      <c r="AB104" s="349"/>
      <c r="AC104" s="349"/>
      <c r="AD104" s="349"/>
      <c r="AE104" s="349"/>
      <c r="AF104" s="349"/>
      <c r="AG104" s="349"/>
      <c r="AH104" s="349"/>
      <c r="AI104" s="349"/>
      <c r="AJ104" s="349"/>
      <c r="AK104" s="349"/>
      <c r="AL104" s="1205" t="s">
        <v>232</v>
      </c>
      <c r="AM104" s="1205"/>
      <c r="AN104" s="1205"/>
      <c r="AO104" s="1205"/>
      <c r="AP104" s="1205"/>
      <c r="AQ104" s="1205"/>
      <c r="AR104" s="1205"/>
      <c r="AS104" s="274"/>
      <c r="AU104" s="1204" t="s">
        <v>217</v>
      </c>
      <c r="AV104" s="1204"/>
      <c r="AW104" s="1204"/>
      <c r="AX104" s="1204"/>
      <c r="AY104" s="1204"/>
      <c r="AZ104" s="1204"/>
      <c r="BA104" s="1204"/>
      <c r="BB104" s="350"/>
      <c r="BC104" s="108"/>
      <c r="BD104" s="27"/>
      <c r="BF104" s="1197"/>
      <c r="BG104" s="1198"/>
      <c r="BH104" s="1199"/>
      <c r="BI104" s="1197"/>
      <c r="BJ104" s="1198"/>
      <c r="BK104" s="1199"/>
    </row>
    <row r="105" spans="1:76" ht="14.1" customHeight="1" thickBot="1" x14ac:dyDescent="0.45">
      <c r="A105" s="1"/>
      <c r="B105" s="107"/>
      <c r="C105" s="883" t="s">
        <v>49</v>
      </c>
      <c r="D105" s="883"/>
      <c r="E105" s="883"/>
      <c r="F105" s="883"/>
      <c r="G105" s="883"/>
      <c r="H105" s="883"/>
      <c r="I105" s="883"/>
      <c r="J105" s="883"/>
      <c r="K105" s="883"/>
      <c r="L105" s="883"/>
      <c r="M105" s="883"/>
      <c r="N105" s="883"/>
      <c r="O105" s="883"/>
      <c r="P105" s="883"/>
      <c r="Q105" s="883"/>
      <c r="R105" s="883"/>
      <c r="S105" s="883"/>
      <c r="T105" s="883"/>
      <c r="U105" s="883"/>
      <c r="V105" s="883"/>
      <c r="W105" s="883"/>
      <c r="X105" s="883"/>
      <c r="Y105" s="31"/>
      <c r="Z105" s="107"/>
      <c r="AA105" s="109"/>
      <c r="AB105" s="882" t="str">
        <f>IF(AND(AV142&lt;&gt;0,BF47=0),"",IF(BF47=1,'②異動情報・学校情報・機構に送付が必要な場合（学校入力用）'!V102,'②異動情報・学校情報・機構に送付が必要な場合（学校入力用）'!BB102))</f>
        <v/>
      </c>
      <c r="AC105" s="882"/>
      <c r="AD105" s="870" t="s">
        <v>50</v>
      </c>
      <c r="AE105" s="647"/>
      <c r="AF105" s="647"/>
      <c r="AG105" s="647"/>
      <c r="AH105" s="647"/>
      <c r="AI105" s="32"/>
      <c r="AJ105" s="894" t="str">
        <f>IF(AND(AV142&lt;&gt;0,BF47=0),"",IF(H50="✔",'②異動情報・学校情報・機構に送付が必要な場合（学校入力用）'!AE102,""))</f>
        <v/>
      </c>
      <c r="AK105" s="895"/>
      <c r="AL105" s="1205"/>
      <c r="AM105" s="1205"/>
      <c r="AN105" s="1205"/>
      <c r="AO105" s="1205"/>
      <c r="AP105" s="1205"/>
      <c r="AQ105" s="1205"/>
      <c r="AR105" s="1205"/>
      <c r="AS105" s="894" t="str">
        <f>IF(AND(AV142&lt;&gt;0,BF47=0),"",IF(AH30="✔",'②異動情報・学校情報・機構に送付が必要な場合（学校入力用）'!BL102,""))</f>
        <v/>
      </c>
      <c r="AT105" s="895"/>
      <c r="AU105" s="1204"/>
      <c r="AV105" s="1204"/>
      <c r="AW105" s="1204"/>
      <c r="AX105" s="1204"/>
      <c r="AY105" s="1204"/>
      <c r="AZ105" s="1204"/>
      <c r="BA105" s="1204"/>
      <c r="BB105" s="110"/>
      <c r="BC105" s="111"/>
      <c r="BD105" s="27"/>
      <c r="BF105" s="1200"/>
      <c r="BG105" s="1201"/>
      <c r="BH105" s="1202"/>
      <c r="BI105" s="1200"/>
      <c r="BJ105" s="1201"/>
      <c r="BK105" s="1202"/>
      <c r="BX105" s="353"/>
    </row>
    <row r="106" spans="1:76" ht="14.1" customHeight="1" x14ac:dyDescent="0.4">
      <c r="A106" s="1"/>
      <c r="B106" s="107"/>
      <c r="C106" s="883"/>
      <c r="D106" s="883"/>
      <c r="E106" s="883"/>
      <c r="F106" s="883"/>
      <c r="G106" s="883"/>
      <c r="H106" s="883"/>
      <c r="I106" s="883"/>
      <c r="J106" s="883"/>
      <c r="K106" s="883"/>
      <c r="L106" s="883"/>
      <c r="M106" s="883"/>
      <c r="N106" s="883"/>
      <c r="O106" s="883"/>
      <c r="P106" s="883"/>
      <c r="Q106" s="883"/>
      <c r="R106" s="883"/>
      <c r="S106" s="883"/>
      <c r="T106" s="883"/>
      <c r="U106" s="883"/>
      <c r="V106" s="883"/>
      <c r="W106" s="883"/>
      <c r="X106" s="883"/>
      <c r="Y106" s="31"/>
      <c r="Z106" s="107"/>
      <c r="AA106" s="109"/>
      <c r="AB106" s="882"/>
      <c r="AC106" s="882"/>
      <c r="AD106" s="870"/>
      <c r="AE106" s="647"/>
      <c r="AF106" s="647"/>
      <c r="AG106" s="647"/>
      <c r="AH106" s="647"/>
      <c r="AI106" s="32"/>
      <c r="AJ106" s="896"/>
      <c r="AK106" s="897"/>
      <c r="AL106" s="1205"/>
      <c r="AM106" s="1205"/>
      <c r="AN106" s="1205"/>
      <c r="AO106" s="1205"/>
      <c r="AP106" s="1205"/>
      <c r="AQ106" s="1205"/>
      <c r="AR106" s="1205"/>
      <c r="AS106" s="896"/>
      <c r="AT106" s="897"/>
      <c r="AU106" s="1204"/>
      <c r="AV106" s="1204"/>
      <c r="AW106" s="1204"/>
      <c r="AX106" s="1204"/>
      <c r="AY106" s="1204"/>
      <c r="AZ106" s="1204"/>
      <c r="BA106" s="1204"/>
      <c r="BB106" s="110"/>
      <c r="BC106" s="111"/>
      <c r="BD106" s="27"/>
      <c r="BF106" s="1203">
        <f>'②異動情報・学校情報・機構に送付が必要な場合（学校入力用）'!AA84</f>
        <v>0</v>
      </c>
      <c r="BG106" s="1085"/>
      <c r="BH106" s="1086"/>
      <c r="BI106" s="1203">
        <f>'②異動情報・学校情報・機構に送付が必要な場合（学校入力用）'!BH84</f>
        <v>0</v>
      </c>
      <c r="BJ106" s="1085"/>
      <c r="BK106" s="1086"/>
    </row>
    <row r="107" spans="1:76" ht="6" customHeight="1" x14ac:dyDescent="0.4">
      <c r="A107" s="1"/>
      <c r="B107" s="107"/>
      <c r="C107" s="107"/>
      <c r="E107" s="364"/>
      <c r="F107" s="364"/>
      <c r="G107" s="364"/>
      <c r="H107" s="364"/>
      <c r="I107" s="364"/>
      <c r="J107" s="363"/>
      <c r="K107" s="363"/>
      <c r="L107" s="363"/>
      <c r="M107" s="363"/>
      <c r="N107" s="364"/>
      <c r="O107" s="363"/>
      <c r="P107" s="363"/>
      <c r="Q107" s="363"/>
      <c r="R107" s="364"/>
      <c r="S107" s="363"/>
      <c r="T107" s="363"/>
      <c r="U107" s="363"/>
      <c r="V107" s="364"/>
      <c r="W107" s="31"/>
      <c r="X107" s="31"/>
      <c r="Y107" s="31"/>
      <c r="Z107" s="107"/>
      <c r="AA107" s="109"/>
      <c r="AB107" s="354"/>
      <c r="AC107" s="354"/>
      <c r="AD107" s="351"/>
      <c r="AE107" s="351"/>
      <c r="AF107" s="351"/>
      <c r="AG107" s="354"/>
      <c r="AH107" s="354"/>
      <c r="AI107" s="351"/>
      <c r="AJ107" s="351"/>
      <c r="AK107" s="351"/>
      <c r="AL107" s="274"/>
      <c r="AM107" s="274"/>
      <c r="AN107" s="274"/>
      <c r="AO107" s="274"/>
      <c r="AP107" s="274"/>
      <c r="AQ107" s="274"/>
      <c r="AR107" s="274"/>
      <c r="AS107" s="274"/>
      <c r="AT107" s="365"/>
      <c r="AU107" s="365"/>
      <c r="AV107" s="365"/>
      <c r="AW107" s="365"/>
      <c r="AX107" s="365"/>
      <c r="AY107" s="365"/>
      <c r="AZ107" s="365"/>
      <c r="BA107" s="365"/>
      <c r="BB107" s="110"/>
      <c r="BC107" s="111"/>
      <c r="BD107" s="27"/>
      <c r="BF107" s="1087"/>
      <c r="BG107" s="1088"/>
      <c r="BH107" s="1089"/>
      <c r="BI107" s="1087"/>
      <c r="BJ107" s="1088"/>
      <c r="BK107" s="1089"/>
    </row>
    <row r="108" spans="1:76" ht="12" customHeight="1" thickBot="1" x14ac:dyDescent="0.45">
      <c r="A108" s="1"/>
      <c r="B108" s="107"/>
      <c r="C108" s="107"/>
      <c r="E108" s="871" t="s">
        <v>51</v>
      </c>
      <c r="F108" s="871"/>
      <c r="G108" s="871"/>
      <c r="H108" s="871"/>
      <c r="I108" s="871"/>
      <c r="J108" s="872" t="str">
        <f>IF(AND(BF47=0,AV142&lt;&gt;0),"",IF(BF47=1,'②異動情報・学校情報・機構に送付が必要な場合（学校入力用）'!CU80,'②異動情報・学校情報・機構に送付が必要な場合（学校入力用）'!DC80))</f>
        <v/>
      </c>
      <c r="K108" s="872"/>
      <c r="L108" s="872"/>
      <c r="M108" s="872"/>
      <c r="N108" s="873" t="s">
        <v>52</v>
      </c>
      <c r="O108" s="872" t="str">
        <f>IF(AND(AV142&lt;&gt;0,BF47=0),"",IF(BF47=1,'②異動情報・学校情報・機構に送付が必要な場合（学校入力用）'!CW80,'②異動情報・学校情報・機構に送付が必要な場合（学校入力用）'!DE80))</f>
        <v/>
      </c>
      <c r="P108" s="872"/>
      <c r="Q108" s="872"/>
      <c r="R108" s="873" t="s">
        <v>53</v>
      </c>
      <c r="S108" s="872" t="str">
        <f>IF(AND(AV142&lt;&gt;0,BF47=0),"",IF(BF47=1,'②異動情報・学校情報・機構に送付が必要な場合（学校入力用）'!CY80,'②異動情報・学校情報・機構に送付が必要な場合（学校入力用）'!DG80))</f>
        <v/>
      </c>
      <c r="T108" s="872"/>
      <c r="U108" s="872"/>
      <c r="V108" s="873" t="s">
        <v>54</v>
      </c>
      <c r="W108" s="17"/>
      <c r="X108" s="31"/>
      <c r="Y108" s="31"/>
      <c r="Z108" s="107"/>
      <c r="AA108" s="109"/>
      <c r="AB108" s="109"/>
      <c r="AC108" s="109"/>
      <c r="AD108" s="109"/>
      <c r="AE108" s="109"/>
      <c r="AF108" s="109"/>
      <c r="AG108" s="109"/>
      <c r="AH108" s="109"/>
      <c r="AI108" s="109"/>
      <c r="AJ108" s="109"/>
      <c r="AK108" s="109"/>
      <c r="AL108" s="109"/>
      <c r="AM108" s="109"/>
      <c r="AN108" s="109"/>
      <c r="AO108" s="109"/>
      <c r="AP108" s="109"/>
      <c r="AQ108" s="109"/>
      <c r="AR108" s="109"/>
      <c r="AS108" s="109"/>
      <c r="AT108" s="352"/>
      <c r="AU108" s="352"/>
      <c r="AV108" s="352"/>
      <c r="AW108" s="352"/>
      <c r="AX108" s="352"/>
      <c r="AY108" s="352"/>
      <c r="AZ108" s="352"/>
      <c r="BA108" s="352"/>
      <c r="BB108" s="109"/>
      <c r="BC108" s="111"/>
      <c r="BF108" s="1090"/>
      <c r="BG108" s="1091"/>
      <c r="BH108" s="1092"/>
      <c r="BI108" s="1090"/>
      <c r="BJ108" s="1091"/>
      <c r="BK108" s="1092"/>
    </row>
    <row r="109" spans="1:76" ht="12" customHeight="1" x14ac:dyDescent="0.4">
      <c r="A109" s="1"/>
      <c r="B109" s="107"/>
      <c r="C109" s="107"/>
      <c r="E109" s="871"/>
      <c r="F109" s="871"/>
      <c r="G109" s="871"/>
      <c r="H109" s="871"/>
      <c r="I109" s="871"/>
      <c r="J109" s="872"/>
      <c r="K109" s="872"/>
      <c r="L109" s="872"/>
      <c r="M109" s="872"/>
      <c r="N109" s="873"/>
      <c r="O109" s="872"/>
      <c r="P109" s="872"/>
      <c r="Q109" s="872"/>
      <c r="R109" s="873"/>
      <c r="S109" s="872"/>
      <c r="T109" s="872"/>
      <c r="U109" s="872"/>
      <c r="V109" s="873"/>
      <c r="W109" s="17"/>
      <c r="X109" s="17"/>
      <c r="Y109" s="17"/>
      <c r="Z109" s="107"/>
      <c r="AA109" s="112"/>
      <c r="AB109" s="113"/>
      <c r="AC109" s="113"/>
      <c r="AD109" s="113"/>
      <c r="AE109" s="113"/>
      <c r="AF109" s="113"/>
      <c r="AG109" s="113"/>
      <c r="AH109" s="113"/>
      <c r="AI109" s="114"/>
      <c r="AJ109" s="109"/>
      <c r="AK109" s="109"/>
      <c r="AL109" s="109"/>
      <c r="AM109" s="109"/>
      <c r="AN109" s="109"/>
      <c r="AO109" s="109"/>
      <c r="AP109" s="115"/>
      <c r="AQ109" s="115"/>
      <c r="AR109" s="115"/>
      <c r="AS109" s="115"/>
      <c r="AT109" s="109"/>
      <c r="AU109" s="109"/>
      <c r="AV109" s="109"/>
      <c r="AW109" s="109"/>
      <c r="AX109" s="109"/>
      <c r="AY109" s="109"/>
      <c r="AZ109" s="109"/>
      <c r="BA109" s="109"/>
      <c r="BB109" s="109"/>
      <c r="BC109" s="111"/>
    </row>
    <row r="110" spans="1:76" ht="12" customHeight="1" x14ac:dyDescent="0.4">
      <c r="A110" s="1"/>
      <c r="B110" s="107"/>
      <c r="C110" s="107"/>
      <c r="X110" s="17"/>
      <c r="Y110" s="17"/>
      <c r="Z110" s="107"/>
      <c r="AA110" s="114"/>
      <c r="AB110" s="882" t="str">
        <f>IF(AND(AV142&lt;&gt;0,BF47=0),"",IF(BF47=1,'②異動情報・学校情報・機構に送付が必要な場合（学校入力用）'!V106,'②異動情報・学校情報・機構に送付が必要な場合（学校入力用）'!BB106))</f>
        <v/>
      </c>
      <c r="AC110" s="882"/>
      <c r="AD110" s="647" t="s">
        <v>56</v>
      </c>
      <c r="AE110" s="647"/>
      <c r="AF110" s="647"/>
      <c r="AG110" s="647"/>
      <c r="AH110" s="647"/>
      <c r="AI110" s="116"/>
      <c r="AJ110" s="882" t="str">
        <f>IF(AND(AV142&lt;&gt;0,BF47=0),"",IF(BF47=1,'②異動情報・学校情報・機構に送付が必要な場合（学校入力用）'!AE106,'②異動情報・学校情報・機構に送付が必要な場合（学校入力用）'!BL106))</f>
        <v/>
      </c>
      <c r="AK110" s="882"/>
      <c r="AL110" s="647" t="s">
        <v>28</v>
      </c>
      <c r="AM110" s="647"/>
      <c r="AN110" s="647"/>
      <c r="AO110" s="1170" t="str">
        <f>IF(AND(AV142&lt;&gt;0,BF47=0),"",IF(BF47=1,'②異動情報・学校情報・機構に送付が必要な場合（学校入力用）'!AI106,'②異動情報・学校情報・機構に送付が必要な場合（学校入力用）'!BP106))</f>
        <v/>
      </c>
      <c r="AP110" s="1171"/>
      <c r="AQ110" s="1171"/>
      <c r="AR110" s="1171"/>
      <c r="AS110" s="1171"/>
      <c r="AT110" s="1171"/>
      <c r="AU110" s="1171"/>
      <c r="AV110" s="1171"/>
      <c r="AW110" s="1171"/>
      <c r="AX110" s="1171"/>
      <c r="AY110" s="1171"/>
      <c r="AZ110" s="1171"/>
      <c r="BA110" s="1172"/>
      <c r="BB110" s="18"/>
      <c r="BC110" s="111"/>
    </row>
    <row r="111" spans="1:76" ht="12" customHeight="1" x14ac:dyDescent="0.4">
      <c r="A111" s="1"/>
      <c r="B111" s="107"/>
      <c r="C111" s="107"/>
      <c r="E111" s="871" t="s">
        <v>55</v>
      </c>
      <c r="F111" s="871"/>
      <c r="G111" s="871"/>
      <c r="H111" s="871"/>
      <c r="I111" s="871"/>
      <c r="J111" s="841" t="str">
        <f>IF(AND(OR('①基本情報・異動情報（学生入力用）'!Z5="休止（通常の休学）",'①基本情報・異動情報（学生入力用）'!Z5="休止（長期欠席）",'①基本情報・異動情報（学生入力用）'!Z5="休止（長期履修学生の貸与先送り）"),BF103&lt;&gt;0),BF103,IF(AND('①基本情報・異動情報（学生入力用）'!Z5="休止（留学）",BI103&lt;&gt;0),BI103,""))</f>
        <v/>
      </c>
      <c r="K111" s="841"/>
      <c r="L111" s="841"/>
      <c r="M111" s="841"/>
      <c r="N111" s="841"/>
      <c r="O111" s="841"/>
      <c r="P111" s="841"/>
      <c r="Q111" s="841"/>
      <c r="R111" s="841"/>
      <c r="S111" s="841"/>
      <c r="T111" s="841"/>
      <c r="U111" s="841"/>
      <c r="V111" s="841"/>
      <c r="W111" s="841"/>
      <c r="X111" s="841"/>
      <c r="Y111" s="841"/>
      <c r="Z111" s="117"/>
      <c r="AA111" s="114"/>
      <c r="AB111" s="882"/>
      <c r="AC111" s="882"/>
      <c r="AD111" s="647"/>
      <c r="AE111" s="647"/>
      <c r="AF111" s="647"/>
      <c r="AG111" s="647"/>
      <c r="AH111" s="647"/>
      <c r="AI111" s="116"/>
      <c r="AJ111" s="882"/>
      <c r="AK111" s="882"/>
      <c r="AL111" s="647"/>
      <c r="AM111" s="647"/>
      <c r="AN111" s="647"/>
      <c r="AO111" s="1173"/>
      <c r="AP111" s="1174"/>
      <c r="AQ111" s="1174"/>
      <c r="AR111" s="1174"/>
      <c r="AS111" s="1174"/>
      <c r="AT111" s="1174"/>
      <c r="AU111" s="1174"/>
      <c r="AV111" s="1174"/>
      <c r="AW111" s="1174"/>
      <c r="AX111" s="1174"/>
      <c r="AY111" s="1174"/>
      <c r="AZ111" s="1174"/>
      <c r="BA111" s="1175"/>
      <c r="BB111" s="18"/>
      <c r="BC111" s="27"/>
      <c r="BD111" s="27"/>
    </row>
    <row r="112" spans="1:76" ht="12" customHeight="1" x14ac:dyDescent="0.4">
      <c r="A112" s="1"/>
      <c r="B112" s="107"/>
      <c r="C112" s="107"/>
      <c r="E112" s="871"/>
      <c r="F112" s="871"/>
      <c r="G112" s="871"/>
      <c r="H112" s="871"/>
      <c r="I112" s="871"/>
      <c r="J112" s="841"/>
      <c r="K112" s="841"/>
      <c r="L112" s="841"/>
      <c r="M112" s="841"/>
      <c r="N112" s="841"/>
      <c r="O112" s="841"/>
      <c r="P112" s="841"/>
      <c r="Q112" s="841"/>
      <c r="R112" s="841"/>
      <c r="S112" s="841"/>
      <c r="T112" s="841"/>
      <c r="U112" s="841"/>
      <c r="V112" s="841"/>
      <c r="W112" s="841"/>
      <c r="X112" s="841"/>
      <c r="Y112" s="841"/>
      <c r="Z112" s="117"/>
      <c r="AA112" s="118"/>
      <c r="AB112" s="119"/>
      <c r="AC112" s="119"/>
      <c r="AD112" s="119"/>
      <c r="AE112" s="119"/>
      <c r="AF112" s="31"/>
      <c r="AG112" s="31"/>
      <c r="AH112" s="31"/>
      <c r="AI112" s="120"/>
      <c r="AJ112" s="121"/>
      <c r="AK112" s="121"/>
      <c r="AL112" s="122"/>
      <c r="AM112" s="122"/>
      <c r="AN112" s="122"/>
      <c r="AO112" s="122"/>
      <c r="AP112" s="122"/>
      <c r="AQ112" s="123"/>
      <c r="AR112" s="122"/>
      <c r="AS112" s="122"/>
      <c r="AT112" s="122"/>
      <c r="AU112" s="122"/>
      <c r="AV112" s="122"/>
      <c r="AW112" s="122"/>
      <c r="AX112" s="122"/>
      <c r="AY112" s="122"/>
      <c r="AZ112" s="122"/>
      <c r="BA112" s="122"/>
      <c r="BB112" s="124"/>
      <c r="BC112" s="27"/>
      <c r="BD112" s="27"/>
    </row>
    <row r="113" spans="1:83" ht="12" customHeight="1" x14ac:dyDescent="0.4">
      <c r="A113" s="1"/>
      <c r="B113" s="107"/>
      <c r="C113" s="107"/>
      <c r="E113" s="840" t="s">
        <v>57</v>
      </c>
      <c r="F113" s="840"/>
      <c r="G113" s="840"/>
      <c r="H113" s="840"/>
      <c r="I113" s="840"/>
      <c r="J113" s="841" t="str">
        <f>IF(AND(OR('①基本情報・異動情報（学生入力用）'!Z5="休止（通常の休学）",'①基本情報・異動情報（学生入力用）'!Z5="休止（長期欠席）",'①基本情報・異動情報（学生入力用）'!Z5="休止（長期履修学生の貸与先送り）"),BF106&lt;&gt;0),BF106,IF(AND('①基本情報・異動情報（学生入力用）'!Z5="休止（留学）",BI106&lt;&gt;0),BI106,""))</f>
        <v/>
      </c>
      <c r="K113" s="841"/>
      <c r="L113" s="841"/>
      <c r="M113" s="841"/>
      <c r="N113" s="841"/>
      <c r="O113" s="841"/>
      <c r="P113" s="841"/>
      <c r="Q113" s="841"/>
      <c r="R113" s="841"/>
      <c r="S113" s="841"/>
      <c r="T113" s="841"/>
      <c r="U113" s="841"/>
      <c r="V113" s="841"/>
      <c r="W113" s="841"/>
      <c r="X113" s="841"/>
      <c r="Y113" s="841"/>
      <c r="Z113" s="117"/>
      <c r="AA113" s="1165" t="s">
        <v>209</v>
      </c>
      <c r="AB113" s="1166"/>
      <c r="AC113" s="1166"/>
      <c r="AD113" s="1166"/>
      <c r="AE113" s="1166"/>
      <c r="AF113" s="1166"/>
      <c r="AG113" s="1166"/>
      <c r="AH113" s="1166"/>
      <c r="AI113" s="1166"/>
      <c r="AJ113" s="1166"/>
      <c r="AK113" s="1166"/>
      <c r="AL113" s="1166"/>
      <c r="AM113" s="1166"/>
      <c r="AN113" s="1166"/>
      <c r="AO113" s="1166"/>
      <c r="AP113" s="1166"/>
      <c r="AQ113" s="1166"/>
      <c r="AR113" s="1166"/>
      <c r="AS113" s="1166"/>
      <c r="AT113" s="1166"/>
      <c r="AU113" s="1166"/>
      <c r="AV113" s="1166"/>
      <c r="AW113" s="1166"/>
      <c r="AX113" s="1166"/>
      <c r="AY113" s="1166"/>
      <c r="AZ113" s="1166"/>
      <c r="BA113" s="1167"/>
      <c r="BB113" s="109"/>
      <c r="BC113" s="27"/>
      <c r="BD113" s="27"/>
      <c r="BE113" s="2" t="str">
        <f>IF(AND('②異動情報・学校情報・機構に送付が必要な場合（学校入力用）'!AA86="",'②異動情報・学校情報・機構に送付が必要な場合（学校入力用）'!AA88=""),"",'②異動情報・学校情報・機構に送付が必要な場合（学校入力用）'!AA86)&amp;CHAR(10)&amp;IF(OR('②異動情報・学校情報・機構に送付が必要な場合（学校入力用）'!AA86="",'②異動情報・学校情報・機構に送付が必要な場合（学校入力用）'!AA88=""),"","(")&amp;'②異動情報・学校情報・機構に送付が必要な場合（学校入力用）'!AA88&amp;IF(OR('②異動情報・学校情報・機構に送付が必要な場合（学校入力用）'!AA86="",'②異動情報・学校情報・機構に送付が必要な場合（学校入力用）'!AA88=""),"",")")</f>
        <v xml:space="preserve">
</v>
      </c>
    </row>
    <row r="114" spans="1:83" ht="12" customHeight="1" x14ac:dyDescent="0.4">
      <c r="A114" s="1"/>
      <c r="B114" s="107"/>
      <c r="C114" s="107"/>
      <c r="E114" s="840"/>
      <c r="F114" s="840"/>
      <c r="G114" s="840"/>
      <c r="H114" s="840"/>
      <c r="I114" s="840"/>
      <c r="J114" s="841"/>
      <c r="K114" s="841"/>
      <c r="L114" s="841"/>
      <c r="M114" s="841"/>
      <c r="N114" s="841"/>
      <c r="O114" s="841"/>
      <c r="P114" s="841"/>
      <c r="Q114" s="841"/>
      <c r="R114" s="841"/>
      <c r="S114" s="841"/>
      <c r="T114" s="841"/>
      <c r="U114" s="841"/>
      <c r="V114" s="841"/>
      <c r="W114" s="841"/>
      <c r="X114" s="841"/>
      <c r="Y114" s="841"/>
      <c r="Z114" s="117"/>
      <c r="AA114" s="1165"/>
      <c r="AB114" s="1166"/>
      <c r="AC114" s="1166"/>
      <c r="AD114" s="1166"/>
      <c r="AE114" s="1166"/>
      <c r="AF114" s="1166"/>
      <c r="AG114" s="1166"/>
      <c r="AH114" s="1166"/>
      <c r="AI114" s="1166"/>
      <c r="AJ114" s="1166"/>
      <c r="AK114" s="1166"/>
      <c r="AL114" s="1166"/>
      <c r="AM114" s="1166"/>
      <c r="AN114" s="1166"/>
      <c r="AO114" s="1166"/>
      <c r="AP114" s="1166"/>
      <c r="AQ114" s="1166"/>
      <c r="AR114" s="1166"/>
      <c r="AS114" s="1166"/>
      <c r="AT114" s="1166"/>
      <c r="AU114" s="1166"/>
      <c r="AV114" s="1166"/>
      <c r="AW114" s="1166"/>
      <c r="AX114" s="1166"/>
      <c r="AY114" s="1166"/>
      <c r="AZ114" s="1166"/>
      <c r="BA114" s="1167"/>
      <c r="BB114" s="125"/>
      <c r="BC114" s="27"/>
      <c r="BD114" s="27"/>
      <c r="BE114" s="2" t="str">
        <f>IF(AND('②異動情報・学校情報・機構に送付が必要な場合（学校入力用）'!BH86="",'②異動情報・学校情報・機構に送付が必要な場合（学校入力用）'!BH88=""),"",'②異動情報・学校情報・機構に送付が必要な場合（学校入力用）'!BH86)&amp;CHAR(10)&amp;IF(OR('②異動情報・学校情報・機構に送付が必要な場合（学校入力用）'!BH86="",'②異動情報・学校情報・機構に送付が必要な場合（学校入力用）'!BH88=""),"","(")&amp;'②異動情報・学校情報・機構に送付が必要な場合（学校入力用）'!BH88&amp;IF(OR('②異動情報・学校情報・機構に送付が必要な場合（学校入力用）'!BH86="",'②異動情報・学校情報・機構に送付が必要な場合（学校入力用）'!BH88=""),"",")")</f>
        <v xml:space="preserve">
</v>
      </c>
      <c r="CA114" s="647"/>
      <c r="CB114" s="647"/>
      <c r="CC114" s="647"/>
      <c r="CD114" s="647"/>
      <c r="CE114" s="647"/>
    </row>
    <row r="115" spans="1:83" ht="12" customHeight="1" x14ac:dyDescent="0.4">
      <c r="A115" s="1"/>
      <c r="B115" s="103"/>
      <c r="C115" s="107"/>
      <c r="E115" s="837" t="s">
        <v>58</v>
      </c>
      <c r="F115" s="837"/>
      <c r="G115" s="837"/>
      <c r="H115" s="837"/>
      <c r="I115" s="837"/>
      <c r="J115" s="837"/>
      <c r="K115" s="837"/>
      <c r="L115" s="837"/>
      <c r="M115" s="837"/>
      <c r="N115" s="837"/>
      <c r="O115" s="837"/>
      <c r="P115" s="837"/>
      <c r="Q115" s="837"/>
      <c r="R115" s="837"/>
      <c r="S115" s="837"/>
      <c r="T115" s="837"/>
      <c r="U115" s="837"/>
      <c r="V115" s="837"/>
      <c r="W115" s="107"/>
      <c r="X115" s="107"/>
      <c r="Y115" s="107"/>
      <c r="Z115" s="107"/>
      <c r="AA115" s="1165"/>
      <c r="AB115" s="1166"/>
      <c r="AC115" s="1166"/>
      <c r="AD115" s="1166"/>
      <c r="AE115" s="1166"/>
      <c r="AF115" s="1166"/>
      <c r="AG115" s="1166"/>
      <c r="AH115" s="1166"/>
      <c r="AI115" s="1166"/>
      <c r="AJ115" s="1166"/>
      <c r="AK115" s="1166"/>
      <c r="AL115" s="1166"/>
      <c r="AM115" s="1166"/>
      <c r="AN115" s="1166"/>
      <c r="AO115" s="1166"/>
      <c r="AP115" s="1166"/>
      <c r="AQ115" s="1166"/>
      <c r="AR115" s="1166"/>
      <c r="AS115" s="1166"/>
      <c r="AT115" s="1166"/>
      <c r="AU115" s="1166"/>
      <c r="AV115" s="1166"/>
      <c r="AW115" s="1166"/>
      <c r="AX115" s="1166"/>
      <c r="AY115" s="1166"/>
      <c r="AZ115" s="1166"/>
      <c r="BA115" s="1167"/>
      <c r="BB115" s="125"/>
      <c r="BC115" s="27"/>
      <c r="BD115" s="27"/>
      <c r="CA115" s="647"/>
      <c r="CB115" s="647"/>
      <c r="CC115" s="647"/>
      <c r="CD115" s="647"/>
      <c r="CE115" s="647"/>
    </row>
    <row r="116" spans="1:83" ht="12" customHeight="1" x14ac:dyDescent="0.4">
      <c r="A116" s="1"/>
      <c r="B116" s="103"/>
      <c r="C116" s="103"/>
      <c r="D116" s="103"/>
      <c r="E116" s="837"/>
      <c r="F116" s="837"/>
      <c r="G116" s="837"/>
      <c r="H116" s="837"/>
      <c r="I116" s="837"/>
      <c r="J116" s="837"/>
      <c r="K116" s="837"/>
      <c r="L116" s="837"/>
      <c r="M116" s="837"/>
      <c r="N116" s="837"/>
      <c r="O116" s="837"/>
      <c r="P116" s="837"/>
      <c r="Q116" s="837"/>
      <c r="R116" s="837"/>
      <c r="S116" s="837"/>
      <c r="T116" s="837"/>
      <c r="U116" s="837"/>
      <c r="V116" s="837"/>
      <c r="W116" s="107"/>
      <c r="X116" s="107"/>
      <c r="Y116" s="107"/>
      <c r="Z116" s="107"/>
      <c r="AA116" s="1165"/>
      <c r="AB116" s="1166"/>
      <c r="AC116" s="1166"/>
      <c r="AD116" s="1166"/>
      <c r="AE116" s="1166"/>
      <c r="AF116" s="1166"/>
      <c r="AG116" s="1166"/>
      <c r="AH116" s="1166"/>
      <c r="AI116" s="1166"/>
      <c r="AJ116" s="1166"/>
      <c r="AK116" s="1166"/>
      <c r="AL116" s="1166"/>
      <c r="AM116" s="1166"/>
      <c r="AN116" s="1166"/>
      <c r="AO116" s="1166"/>
      <c r="AP116" s="1166"/>
      <c r="AQ116" s="1166"/>
      <c r="AR116" s="1166"/>
      <c r="AS116" s="1166"/>
      <c r="AT116" s="1166"/>
      <c r="AU116" s="1166"/>
      <c r="AV116" s="1166"/>
      <c r="AW116" s="1166"/>
      <c r="AX116" s="1166"/>
      <c r="AY116" s="1166"/>
      <c r="AZ116" s="1166"/>
      <c r="BA116" s="1167"/>
      <c r="BB116" s="125"/>
      <c r="BC116" s="27"/>
      <c r="BD116" s="27"/>
    </row>
    <row r="117" spans="1:83" ht="12" customHeight="1" thickBot="1" x14ac:dyDescent="0.45">
      <c r="A117" s="1"/>
      <c r="B117" s="838" t="s">
        <v>210</v>
      </c>
      <c r="C117" s="838"/>
      <c r="D117" s="838"/>
      <c r="E117" s="838"/>
      <c r="F117" s="838"/>
      <c r="G117" s="838"/>
      <c r="H117" s="838"/>
      <c r="I117" s="838"/>
      <c r="J117" s="838" t="s">
        <v>59</v>
      </c>
      <c r="K117" s="838"/>
      <c r="L117" s="838"/>
      <c r="M117" s="838"/>
      <c r="N117" s="838"/>
      <c r="O117" s="838"/>
      <c r="P117" s="838"/>
      <c r="Q117" s="838"/>
      <c r="R117" s="838"/>
      <c r="S117" s="838"/>
      <c r="T117" s="838"/>
      <c r="U117" s="838"/>
      <c r="V117" s="839" t="s">
        <v>60</v>
      </c>
      <c r="W117" s="838"/>
      <c r="X117" s="838"/>
      <c r="Y117" s="838"/>
      <c r="Z117" s="107"/>
      <c r="AA117" s="1165"/>
      <c r="AB117" s="1166"/>
      <c r="AC117" s="1166"/>
      <c r="AD117" s="1166"/>
      <c r="AE117" s="1166"/>
      <c r="AF117" s="1166"/>
      <c r="AG117" s="1166"/>
      <c r="AH117" s="1166"/>
      <c r="AI117" s="1166"/>
      <c r="AJ117" s="1166"/>
      <c r="AK117" s="1166"/>
      <c r="AL117" s="1166"/>
      <c r="AM117" s="1166"/>
      <c r="AN117" s="1166"/>
      <c r="AO117" s="1166"/>
      <c r="AP117" s="1166"/>
      <c r="AQ117" s="1166"/>
      <c r="AR117" s="1166"/>
      <c r="AS117" s="1166"/>
      <c r="AT117" s="1166"/>
      <c r="AU117" s="1166"/>
      <c r="AV117" s="1166"/>
      <c r="AW117" s="1166"/>
      <c r="AX117" s="1166"/>
      <c r="AY117" s="1166"/>
      <c r="AZ117" s="1166"/>
      <c r="BA117" s="1167"/>
      <c r="BB117" s="125"/>
      <c r="BC117" s="27"/>
      <c r="BD117" s="27"/>
    </row>
    <row r="118" spans="1:83" ht="14.1" customHeight="1" x14ac:dyDescent="0.4">
      <c r="A118" s="1"/>
      <c r="B118" s="1157" t="str">
        <f>IF(BF47=1,BE113,BE114)</f>
        <v xml:space="preserve">
</v>
      </c>
      <c r="C118" s="1157"/>
      <c r="D118" s="1157"/>
      <c r="E118" s="1157"/>
      <c r="F118" s="1157"/>
      <c r="G118" s="1157"/>
      <c r="H118" s="1157"/>
      <c r="I118" s="1157"/>
      <c r="J118" s="1158" t="str">
        <f>IF(BF47=1,MID('②異動情報・学校情報・機構に送付が必要な場合（学校入力用）'!AA90,1,1),MID('②異動情報・学校情報・機構に送付が必要な場合（学校入力用）'!BH90,1,1))</f>
        <v/>
      </c>
      <c r="K118" s="1159"/>
      <c r="L118" s="1159" t="str">
        <f>IF(BF47=1,MID('②異動情報・学校情報・機構に送付が必要な場合（学校入力用）'!AA90,2,1),MID('②異動情報・学校情報・機構に送付が必要な場合（学校入力用）'!BH90,2,1))</f>
        <v/>
      </c>
      <c r="M118" s="1159"/>
      <c r="N118" s="1159" t="str">
        <f>IF(BF47=1,MID('②異動情報・学校情報・機構に送付が必要な場合（学校入力用）'!AA90,3,1),MID('②異動情報・学校情報・機構に送付が必要な場合（学校入力用）'!BH90,3,1))</f>
        <v/>
      </c>
      <c r="O118" s="1159"/>
      <c r="P118" s="1159" t="str">
        <f>IF(BF47=1,MID('②異動情報・学校情報・機構に送付が必要な場合（学校入力用）'!AA90,4,1),MID('②異動情報・学校情報・機構に送付が必要な場合（学校入力用）'!BH90,4,1))</f>
        <v/>
      </c>
      <c r="Q118" s="1159"/>
      <c r="R118" s="1159" t="str">
        <f>IF(BF47=1,MID('②異動情報・学校情報・機構に送付が必要な場合（学校入力用）'!AA90,5,1),MID('②異動情報・学校情報・機構に送付が必要な場合（学校入力用）'!BH90,5,1))</f>
        <v/>
      </c>
      <c r="S118" s="1159"/>
      <c r="T118" s="1159" t="str">
        <f>IF(BF47=1,MID('②異動情報・学校情報・機構に送付が必要な場合（学校入力用）'!AA90,6,1),MID('②異動情報・学校情報・機構に送付が必要な場合（学校入力用）'!BH90,6,1))</f>
        <v/>
      </c>
      <c r="U118" s="1160"/>
      <c r="V118" s="1161" t="str">
        <f>IF(BF47=1,MID('②異動情報・学校情報・機構に送付が必要な場合（学校入力用）'!AA92,1,1),MID('②異動情報・学校情報・機構に送付が必要な場合（学校入力用）'!BH92,1,1))</f>
        <v/>
      </c>
      <c r="W118" s="1162"/>
      <c r="X118" s="1163" t="str">
        <f>IF(BF47=1,MID('②異動情報・学校情報・機構に送付が必要な場合（学校入力用）'!AA92,2,1),MID('②異動情報・学校情報・機構に送付が必要な場合（学校入力用）'!BH92,2,1))</f>
        <v/>
      </c>
      <c r="Y118" s="1164"/>
      <c r="Z118" s="107"/>
      <c r="AA118" s="127"/>
      <c r="AB118" s="1183" t="str">
        <f>IF(AND(AV142&lt;&gt;0,BF47=0),"",IF(BF47=1,'②異動情報・学校情報・機構に送付が必要な場合（学校入力用）'!V117,'②異動情報・学校情報・機構に送付が必要な場合（学校入力用）'!BB117))</f>
        <v/>
      </c>
      <c r="AC118" s="1184"/>
      <c r="AD118" s="1187" t="s">
        <v>229</v>
      </c>
      <c r="AE118" s="1188"/>
      <c r="AF118" s="1188"/>
      <c r="AG118" s="1188"/>
      <c r="AH118" s="1188"/>
      <c r="AI118" s="1188"/>
      <c r="AJ118" s="1188"/>
      <c r="AK118" s="1188"/>
      <c r="AL118" s="1188"/>
      <c r="AM118" s="1188"/>
      <c r="AN118" s="1188"/>
      <c r="AO118" s="1188"/>
      <c r="AP118" s="1188"/>
      <c r="AQ118" s="1188"/>
      <c r="AR118" s="1188"/>
      <c r="AS118" s="1188"/>
      <c r="AT118" s="1188"/>
      <c r="AU118" s="1188"/>
      <c r="AV118" s="1188"/>
      <c r="AW118" s="1188"/>
      <c r="AX118" s="1188"/>
      <c r="AY118" s="1188"/>
      <c r="AZ118" s="1188"/>
      <c r="BA118" s="1189"/>
      <c r="BB118" s="128"/>
      <c r="BC118" s="27"/>
      <c r="BD118" s="27"/>
    </row>
    <row r="119" spans="1:83" ht="14.1" customHeight="1" thickBot="1" x14ac:dyDescent="0.45">
      <c r="A119" s="1"/>
      <c r="B119" s="1157"/>
      <c r="C119" s="1157"/>
      <c r="D119" s="1157"/>
      <c r="E119" s="1157"/>
      <c r="F119" s="1157"/>
      <c r="G119" s="1157"/>
      <c r="H119" s="1157"/>
      <c r="I119" s="1157"/>
      <c r="J119" s="1158"/>
      <c r="K119" s="1159"/>
      <c r="L119" s="1159"/>
      <c r="M119" s="1159"/>
      <c r="N119" s="1159"/>
      <c r="O119" s="1159"/>
      <c r="P119" s="1159"/>
      <c r="Q119" s="1159"/>
      <c r="R119" s="1159"/>
      <c r="S119" s="1159"/>
      <c r="T119" s="1159"/>
      <c r="U119" s="1160"/>
      <c r="V119" s="1161"/>
      <c r="W119" s="1162"/>
      <c r="X119" s="1163"/>
      <c r="Y119" s="1164"/>
      <c r="Z119" s="107"/>
      <c r="AA119" s="127"/>
      <c r="AB119" s="1185"/>
      <c r="AC119" s="1186"/>
      <c r="AD119" s="1190"/>
      <c r="AE119" s="1188"/>
      <c r="AF119" s="1188"/>
      <c r="AG119" s="1188"/>
      <c r="AH119" s="1188"/>
      <c r="AI119" s="1188"/>
      <c r="AJ119" s="1188"/>
      <c r="AK119" s="1188"/>
      <c r="AL119" s="1188"/>
      <c r="AM119" s="1188"/>
      <c r="AN119" s="1188"/>
      <c r="AO119" s="1188"/>
      <c r="AP119" s="1188"/>
      <c r="AQ119" s="1188"/>
      <c r="AR119" s="1188"/>
      <c r="AS119" s="1188"/>
      <c r="AT119" s="1188"/>
      <c r="AU119" s="1188"/>
      <c r="AV119" s="1188"/>
      <c r="AW119" s="1188"/>
      <c r="AX119" s="1188"/>
      <c r="AY119" s="1188"/>
      <c r="AZ119" s="1188"/>
      <c r="BA119" s="1189"/>
      <c r="BB119" s="128"/>
      <c r="BC119" s="27"/>
      <c r="BD119" s="27"/>
    </row>
    <row r="120" spans="1:83" ht="12" customHeight="1" x14ac:dyDescent="0.4">
      <c r="A120" s="1"/>
      <c r="B120" s="1157"/>
      <c r="C120" s="1157"/>
      <c r="D120" s="1157"/>
      <c r="E120" s="1157"/>
      <c r="F120" s="1157"/>
      <c r="G120" s="1157"/>
      <c r="H120" s="1157"/>
      <c r="I120" s="1157"/>
      <c r="J120" s="1158"/>
      <c r="K120" s="1159"/>
      <c r="L120" s="1159"/>
      <c r="M120" s="1159"/>
      <c r="N120" s="1159"/>
      <c r="O120" s="1159"/>
      <c r="P120" s="1159"/>
      <c r="Q120" s="1159"/>
      <c r="R120" s="1159"/>
      <c r="S120" s="1159"/>
      <c r="T120" s="1159"/>
      <c r="U120" s="1160"/>
      <c r="V120" s="1161"/>
      <c r="W120" s="1162"/>
      <c r="X120" s="1163"/>
      <c r="Y120" s="1164"/>
      <c r="Z120" s="107"/>
      <c r="AA120" s="129"/>
      <c r="AB120" s="130"/>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131"/>
      <c r="AX120" s="131"/>
      <c r="AY120" s="131"/>
      <c r="AZ120" s="131"/>
      <c r="BA120" s="132"/>
      <c r="BB120" s="128"/>
      <c r="BC120" s="27"/>
      <c r="BD120" s="27"/>
    </row>
    <row r="121" spans="1:83" ht="12" customHeight="1" x14ac:dyDescent="0.4">
      <c r="A121" s="1"/>
      <c r="B121" s="103"/>
      <c r="C121" s="103"/>
      <c r="D121" s="103"/>
      <c r="E121" s="126"/>
      <c r="F121" s="126"/>
      <c r="G121" s="126"/>
      <c r="H121" s="126"/>
      <c r="I121" s="126"/>
      <c r="J121" s="126"/>
      <c r="K121" s="126"/>
      <c r="L121" s="126"/>
      <c r="M121" s="126"/>
      <c r="N121" s="126"/>
      <c r="O121" s="126"/>
      <c r="P121" s="126"/>
      <c r="Q121" s="126"/>
      <c r="R121" s="126"/>
      <c r="S121" s="126"/>
      <c r="T121" s="126"/>
      <c r="U121" s="126"/>
      <c r="V121" s="126"/>
      <c r="W121" s="107"/>
      <c r="X121" s="107"/>
      <c r="Y121" s="107"/>
      <c r="Z121" s="107"/>
      <c r="AA121" s="107"/>
      <c r="AB121" s="107"/>
      <c r="AC121" s="133"/>
      <c r="AD121" s="134"/>
      <c r="AE121" s="134"/>
      <c r="AF121" s="134"/>
      <c r="AG121" s="133"/>
      <c r="AH121" s="133"/>
      <c r="AI121" s="133"/>
      <c r="AJ121" s="133"/>
      <c r="AK121" s="133"/>
      <c r="AL121" s="133"/>
      <c r="AM121" s="133"/>
      <c r="AN121" s="133"/>
      <c r="AO121" s="133"/>
      <c r="AP121" s="133"/>
      <c r="AQ121" s="133"/>
      <c r="AR121" s="133"/>
      <c r="AS121" s="133"/>
      <c r="AT121" s="133"/>
      <c r="AU121" s="133"/>
      <c r="AV121" s="133"/>
      <c r="AW121" s="133"/>
      <c r="AX121" s="133"/>
      <c r="AY121" s="133"/>
      <c r="AZ121" s="133"/>
      <c r="BA121" s="133"/>
      <c r="BB121" s="135"/>
      <c r="BC121" s="27"/>
      <c r="BD121" s="27"/>
    </row>
    <row r="122" spans="1:83" ht="12" customHeight="1" x14ac:dyDescent="0.4">
      <c r="A122" s="1"/>
      <c r="B122" s="103"/>
      <c r="C122" s="103"/>
      <c r="D122" s="103"/>
      <c r="E122" s="126"/>
      <c r="F122" s="126"/>
      <c r="G122" s="126"/>
      <c r="H122" s="126"/>
      <c r="I122" s="126"/>
      <c r="J122" s="126"/>
      <c r="K122" s="126"/>
      <c r="L122" s="126"/>
      <c r="M122" s="126"/>
      <c r="N122" s="126"/>
      <c r="O122" s="126"/>
      <c r="P122" s="126"/>
      <c r="Q122" s="126"/>
      <c r="R122" s="126"/>
      <c r="S122" s="126"/>
      <c r="T122" s="126"/>
      <c r="U122" s="126"/>
      <c r="V122" s="126"/>
      <c r="W122" s="107"/>
      <c r="X122" s="107"/>
      <c r="Y122" s="107"/>
      <c r="Z122" s="107"/>
      <c r="AA122" s="107"/>
      <c r="AB122" s="107"/>
      <c r="AC122" s="133"/>
      <c r="AD122" s="134"/>
      <c r="AE122" s="134"/>
      <c r="AF122" s="134"/>
      <c r="AG122" s="133"/>
      <c r="AH122" s="133"/>
      <c r="AI122" s="133"/>
      <c r="AJ122" s="133"/>
      <c r="AK122" s="133"/>
      <c r="AL122" s="133"/>
      <c r="AM122" s="133"/>
      <c r="AN122" s="133"/>
      <c r="AO122" s="133"/>
      <c r="AP122" s="133"/>
      <c r="AQ122" s="133"/>
      <c r="AR122" s="133"/>
      <c r="AS122" s="133"/>
      <c r="AT122" s="133"/>
      <c r="AU122" s="133"/>
      <c r="AV122" s="133"/>
      <c r="AW122" s="133"/>
      <c r="AX122" s="133"/>
      <c r="AY122" s="133"/>
      <c r="AZ122" s="133"/>
      <c r="BA122" s="133"/>
      <c r="BB122" s="135"/>
      <c r="BC122" s="27"/>
      <c r="BD122" s="27"/>
    </row>
    <row r="123" spans="1:83" ht="12" customHeight="1" x14ac:dyDescent="0.4">
      <c r="A123" s="1"/>
      <c r="B123" s="103"/>
      <c r="C123" s="103"/>
      <c r="D123" s="103"/>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33"/>
      <c r="AD123" s="134"/>
      <c r="AE123" s="134"/>
      <c r="AF123" s="134"/>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c r="BA123" s="133"/>
      <c r="BB123" s="103"/>
      <c r="BC123" s="27"/>
      <c r="BD123" s="27"/>
    </row>
    <row r="124" spans="1:83" ht="12" customHeight="1" x14ac:dyDescent="0.4">
      <c r="A124" s="1"/>
      <c r="B124" s="103"/>
      <c r="C124" s="103"/>
      <c r="D124" s="103"/>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33"/>
      <c r="AD124" s="134"/>
      <c r="AE124" s="134"/>
      <c r="AF124" s="134"/>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c r="BA124" s="133"/>
      <c r="BB124" s="103"/>
      <c r="BC124" s="27"/>
      <c r="BD124" s="27"/>
    </row>
    <row r="125" spans="1:83" ht="12.75" customHeight="1" x14ac:dyDescent="0.4">
      <c r="A125" s="1"/>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7"/>
      <c r="BC125" s="27"/>
      <c r="BD125" s="27"/>
    </row>
    <row r="126" spans="1:83" ht="12.75" customHeight="1" x14ac:dyDescent="0.15">
      <c r="A126" s="1"/>
      <c r="B126" s="136" t="s">
        <v>61</v>
      </c>
      <c r="C126" s="136"/>
      <c r="D126" s="136"/>
      <c r="E126" s="136"/>
      <c r="F126" s="136"/>
      <c r="G126" s="136"/>
      <c r="H126" s="136"/>
      <c r="I126" s="136"/>
      <c r="J126" s="136"/>
      <c r="K126" s="136"/>
      <c r="L126" s="136"/>
      <c r="M126" s="136"/>
      <c r="N126" s="136"/>
      <c r="O126" s="136"/>
      <c r="P126" s="136"/>
      <c r="Q126" s="136"/>
      <c r="R126" s="136"/>
      <c r="S126" s="136"/>
      <c r="T126" s="136"/>
      <c r="U126" s="137"/>
      <c r="V126" s="137"/>
      <c r="W126" s="137"/>
      <c r="X126" s="137"/>
      <c r="Y126" s="137"/>
      <c r="Z126" s="137"/>
      <c r="AA126" s="138"/>
      <c r="AB126" s="138"/>
      <c r="AC126" s="138"/>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9"/>
      <c r="AY126" s="139"/>
      <c r="AZ126" s="139"/>
      <c r="BA126" s="139"/>
      <c r="BB126" s="140"/>
      <c r="BC126" s="7"/>
      <c r="BD126" s="27"/>
    </row>
    <row r="127" spans="1:83" ht="6" customHeight="1" x14ac:dyDescent="0.4">
      <c r="A127" s="1"/>
      <c r="B127" s="1148" t="s">
        <v>62</v>
      </c>
      <c r="C127" s="1149"/>
      <c r="D127" s="1149"/>
      <c r="E127" s="1149"/>
      <c r="F127" s="1149"/>
      <c r="G127" s="1149"/>
      <c r="H127" s="1149"/>
      <c r="I127" s="1150"/>
      <c r="J127" s="313"/>
      <c r="K127" s="313"/>
      <c r="L127" s="313"/>
      <c r="M127" s="313"/>
      <c r="N127" s="313"/>
      <c r="O127" s="313"/>
      <c r="P127" s="313"/>
      <c r="Q127" s="313"/>
      <c r="R127" s="313"/>
      <c r="S127" s="313"/>
      <c r="T127" s="313"/>
      <c r="U127" s="314"/>
      <c r="V127" s="315"/>
      <c r="W127" s="313"/>
      <c r="X127" s="313"/>
      <c r="Y127" s="313"/>
      <c r="Z127" s="313"/>
      <c r="AA127" s="313"/>
      <c r="AB127" s="316"/>
      <c r="AC127" s="313"/>
      <c r="AD127" s="313"/>
      <c r="AE127" s="313"/>
      <c r="AF127" s="313"/>
      <c r="AG127" s="313"/>
      <c r="AH127" s="313"/>
      <c r="AI127" s="313"/>
      <c r="AJ127" s="313"/>
      <c r="AK127" s="313"/>
      <c r="AL127" s="1148" t="s">
        <v>67</v>
      </c>
      <c r="AM127" s="1149"/>
      <c r="AN127" s="1149"/>
      <c r="AO127" s="1149"/>
      <c r="AP127" s="1149"/>
      <c r="AQ127" s="1150"/>
      <c r="AR127" s="313"/>
      <c r="AS127" s="313"/>
      <c r="AT127" s="313"/>
      <c r="AU127" s="313"/>
      <c r="AV127" s="313"/>
      <c r="AW127" s="313"/>
      <c r="AX127" s="313"/>
      <c r="AY127" s="313"/>
      <c r="AZ127" s="313"/>
      <c r="BA127" s="314"/>
      <c r="BC127" s="7"/>
      <c r="BD127" s="27"/>
    </row>
    <row r="128" spans="1:83" ht="12.75" customHeight="1" x14ac:dyDescent="0.4">
      <c r="A128" s="1"/>
      <c r="B128" s="1151"/>
      <c r="C128" s="798"/>
      <c r="D128" s="798"/>
      <c r="E128" s="798"/>
      <c r="F128" s="798"/>
      <c r="G128" s="798"/>
      <c r="H128" s="798"/>
      <c r="I128" s="1152"/>
      <c r="J128" s="798" t="s">
        <v>63</v>
      </c>
      <c r="K128" s="798"/>
      <c r="L128" s="798"/>
      <c r="M128" s="798"/>
      <c r="N128" s="1155">
        <v>20</v>
      </c>
      <c r="O128" s="1155"/>
      <c r="P128" s="1156"/>
      <c r="Q128" s="1156"/>
      <c r="R128" s="317" t="s">
        <v>52</v>
      </c>
      <c r="S128" s="1156"/>
      <c r="T128" s="1156"/>
      <c r="U128" s="318" t="s">
        <v>64</v>
      </c>
      <c r="V128" s="1151" t="s">
        <v>65</v>
      </c>
      <c r="W128" s="798"/>
      <c r="X128" s="798"/>
      <c r="Y128" s="798"/>
      <c r="Z128" s="798"/>
      <c r="AA128" s="798"/>
      <c r="AB128" s="1152"/>
      <c r="AC128" s="798" t="s">
        <v>63</v>
      </c>
      <c r="AD128" s="798"/>
      <c r="AE128" s="798"/>
      <c r="AF128" s="798"/>
      <c r="AG128" s="344"/>
      <c r="AH128" s="344"/>
      <c r="AI128" s="344"/>
      <c r="AJ128" s="317" t="s">
        <v>66</v>
      </c>
      <c r="AK128" s="317"/>
      <c r="AL128" s="1151"/>
      <c r="AM128" s="798"/>
      <c r="AN128" s="798"/>
      <c r="AO128" s="798"/>
      <c r="AP128" s="798"/>
      <c r="AQ128" s="1152"/>
      <c r="AR128" s="933" t="s">
        <v>63</v>
      </c>
      <c r="AS128" s="933"/>
      <c r="AT128" s="933"/>
      <c r="AU128" s="933"/>
      <c r="AV128" s="933"/>
      <c r="AW128" s="1169"/>
      <c r="AX128" s="1169"/>
      <c r="AY128" s="1169"/>
      <c r="AZ128" s="1169"/>
      <c r="BA128" s="318" t="s">
        <v>68</v>
      </c>
      <c r="BC128" s="7"/>
      <c r="BD128" s="27"/>
    </row>
    <row r="129" spans="1:56" ht="12.75" customHeight="1" x14ac:dyDescent="0.4">
      <c r="A129" s="1"/>
      <c r="B129" s="1151"/>
      <c r="C129" s="798"/>
      <c r="D129" s="798"/>
      <c r="E129" s="798"/>
      <c r="F129" s="798"/>
      <c r="G129" s="798"/>
      <c r="H129" s="798"/>
      <c r="I129" s="1152"/>
      <c r="J129" s="798" t="s">
        <v>69</v>
      </c>
      <c r="K129" s="798"/>
      <c r="L129" s="798"/>
      <c r="M129" s="798"/>
      <c r="N129" s="1155">
        <v>20</v>
      </c>
      <c r="O129" s="1155"/>
      <c r="P129" s="1156"/>
      <c r="Q129" s="1156"/>
      <c r="R129" s="317" t="s">
        <v>52</v>
      </c>
      <c r="S129" s="1156"/>
      <c r="T129" s="1156"/>
      <c r="U129" s="318" t="s">
        <v>64</v>
      </c>
      <c r="V129" s="319"/>
      <c r="W129" s="144"/>
      <c r="X129" s="317" t="s">
        <v>70</v>
      </c>
      <c r="Y129" s="317"/>
      <c r="Z129" s="144"/>
      <c r="AA129" s="317" t="s">
        <v>71</v>
      </c>
      <c r="AB129" s="320"/>
      <c r="AC129" s="798" t="s">
        <v>69</v>
      </c>
      <c r="AD129" s="798"/>
      <c r="AE129" s="798"/>
      <c r="AF129" s="798"/>
      <c r="AG129" s="344"/>
      <c r="AH129" s="344"/>
      <c r="AI129" s="344"/>
      <c r="AJ129" s="317" t="s">
        <v>66</v>
      </c>
      <c r="AK129" s="317"/>
      <c r="AL129" s="1151"/>
      <c r="AM129" s="798"/>
      <c r="AN129" s="798"/>
      <c r="AO129" s="798"/>
      <c r="AP129" s="798"/>
      <c r="AQ129" s="1152"/>
      <c r="AR129" s="933" t="s">
        <v>69</v>
      </c>
      <c r="AS129" s="933"/>
      <c r="AT129" s="933"/>
      <c r="AU129" s="933"/>
      <c r="AV129" s="933"/>
      <c r="AW129" s="1169"/>
      <c r="AX129" s="1169"/>
      <c r="AY129" s="1169"/>
      <c r="AZ129" s="1169"/>
      <c r="BA129" s="318" t="s">
        <v>68</v>
      </c>
      <c r="BC129" s="7"/>
      <c r="BD129" s="27"/>
    </row>
    <row r="130" spans="1:56" ht="6" customHeight="1" x14ac:dyDescent="0.4">
      <c r="A130" s="1"/>
      <c r="B130" s="1153"/>
      <c r="C130" s="799"/>
      <c r="D130" s="799"/>
      <c r="E130" s="799"/>
      <c r="F130" s="799"/>
      <c r="G130" s="799"/>
      <c r="H130" s="799"/>
      <c r="I130" s="1154"/>
      <c r="J130" s="308"/>
      <c r="K130" s="308"/>
      <c r="L130" s="308"/>
      <c r="M130" s="308"/>
      <c r="N130" s="310"/>
      <c r="O130" s="310"/>
      <c r="P130" s="311"/>
      <c r="Q130" s="311"/>
      <c r="R130" s="141"/>
      <c r="S130" s="311"/>
      <c r="T130" s="311"/>
      <c r="U130" s="142"/>
      <c r="V130" s="143"/>
      <c r="W130" s="321"/>
      <c r="X130" s="141"/>
      <c r="Y130" s="141"/>
      <c r="Z130" s="321"/>
      <c r="AA130" s="141"/>
      <c r="AB130" s="145"/>
      <c r="AC130" s="308"/>
      <c r="AD130" s="308"/>
      <c r="AE130" s="308"/>
      <c r="AF130" s="308"/>
      <c r="AG130" s="309"/>
      <c r="AH130" s="309"/>
      <c r="AI130" s="309"/>
      <c r="AJ130" s="141"/>
      <c r="AK130" s="141"/>
      <c r="AL130" s="1153"/>
      <c r="AM130" s="799"/>
      <c r="AN130" s="799"/>
      <c r="AO130" s="799"/>
      <c r="AP130" s="799"/>
      <c r="AQ130" s="1154"/>
      <c r="AR130" s="322"/>
      <c r="AS130" s="322"/>
      <c r="AT130" s="322"/>
      <c r="AU130" s="322"/>
      <c r="AV130" s="322"/>
      <c r="AW130" s="309"/>
      <c r="AX130" s="309"/>
      <c r="AY130" s="309"/>
      <c r="AZ130" s="309"/>
      <c r="BA130" s="142"/>
      <c r="BC130" s="7"/>
      <c r="BD130" s="27"/>
    </row>
    <row r="131" spans="1:56" ht="12.75" customHeight="1" x14ac:dyDescent="0.4">
      <c r="A131" s="1"/>
      <c r="B131" s="70"/>
      <c r="C131" s="70"/>
      <c r="D131" s="70"/>
      <c r="E131" s="70"/>
      <c r="F131" s="70"/>
      <c r="G131" s="70"/>
      <c r="H131" s="70"/>
      <c r="I131" s="70"/>
      <c r="J131" s="70"/>
      <c r="K131" s="70"/>
      <c r="L131" s="70"/>
      <c r="M131" s="70"/>
      <c r="N131" s="323"/>
      <c r="O131" s="323"/>
      <c r="P131" s="324"/>
      <c r="Q131" s="324"/>
      <c r="R131" s="317"/>
      <c r="S131" s="324"/>
      <c r="T131" s="324"/>
      <c r="U131" s="317"/>
      <c r="V131" s="317"/>
      <c r="W131" s="325"/>
      <c r="X131" s="317"/>
      <c r="Y131" s="317"/>
      <c r="Z131" s="325"/>
      <c r="AA131" s="317"/>
      <c r="AB131" s="317"/>
      <c r="AC131" s="70"/>
      <c r="AD131" s="70"/>
      <c r="AE131" s="70"/>
      <c r="AF131" s="70"/>
      <c r="AG131" s="326"/>
      <c r="AH131" s="326"/>
      <c r="AI131" s="326"/>
      <c r="AJ131" s="326"/>
      <c r="AK131" s="317"/>
      <c r="AL131" s="317"/>
      <c r="AM131" s="70"/>
      <c r="AN131" s="70"/>
      <c r="AO131" s="70"/>
      <c r="AP131" s="70"/>
      <c r="AQ131" s="70"/>
      <c r="AR131" s="70"/>
      <c r="AS131" s="70"/>
      <c r="AT131" s="70"/>
      <c r="AU131" s="70"/>
      <c r="AV131" s="70"/>
      <c r="AW131" s="70"/>
      <c r="AX131" s="326"/>
      <c r="AY131" s="326"/>
      <c r="AZ131" s="326"/>
      <c r="BA131" s="326"/>
      <c r="BB131" s="317"/>
      <c r="BC131" s="7"/>
      <c r="BD131" s="27"/>
    </row>
    <row r="132" spans="1:56" ht="15" customHeight="1" x14ac:dyDescent="0.2">
      <c r="A132" s="1"/>
      <c r="U132" s="30"/>
      <c r="V132" s="100"/>
      <c r="AJ132" s="1216" t="s">
        <v>72</v>
      </c>
      <c r="AK132" s="1216"/>
      <c r="AL132" s="1216"/>
      <c r="AM132" s="1216"/>
      <c r="AN132" s="1216"/>
      <c r="AO132" s="1216"/>
      <c r="AP132" s="1216" t="s">
        <v>74</v>
      </c>
      <c r="AQ132" s="1216"/>
      <c r="AR132" s="1216"/>
      <c r="AS132" s="1216"/>
      <c r="AT132" s="1216"/>
      <c r="AU132" s="1216"/>
      <c r="AV132" s="1216" t="s">
        <v>73</v>
      </c>
      <c r="AW132" s="1216"/>
      <c r="AX132" s="1216"/>
      <c r="AY132" s="1216"/>
      <c r="AZ132" s="1216"/>
      <c r="BA132" s="1216"/>
      <c r="BC132" s="7"/>
      <c r="BD132" s="27"/>
    </row>
    <row r="133" spans="1:56" ht="15" customHeight="1" x14ac:dyDescent="0.4">
      <c r="A133" s="1"/>
      <c r="AJ133" s="1217" t="s">
        <v>75</v>
      </c>
      <c r="AK133" s="1217"/>
      <c r="AL133" s="1217"/>
      <c r="AM133" s="1217"/>
      <c r="AN133" s="1217"/>
      <c r="AO133" s="1217"/>
      <c r="AP133" s="1218" t="str">
        <f>IF(AP4="送付必要","処理不要","処理必要")</f>
        <v>処理必要</v>
      </c>
      <c r="AQ133" s="1218"/>
      <c r="AR133" s="1218"/>
      <c r="AS133" s="1218"/>
      <c r="AT133" s="1218"/>
      <c r="AU133" s="1218"/>
      <c r="AV133" s="1218" t="str">
        <f>IF(AP4="送付必要","送付必要","送付不要")</f>
        <v>送付不要</v>
      </c>
      <c r="AW133" s="1218"/>
      <c r="AX133" s="1218"/>
      <c r="AY133" s="1218"/>
      <c r="AZ133" s="1218"/>
      <c r="BA133" s="1218"/>
      <c r="BC133" s="7"/>
    </row>
    <row r="134" spans="1:56" ht="15" customHeight="1" x14ac:dyDescent="0.4">
      <c r="BA134" s="1219" t="s">
        <v>227</v>
      </c>
      <c r="BB134" s="1219"/>
    </row>
    <row r="135" spans="1:56" ht="15" customHeight="1" x14ac:dyDescent="0.4">
      <c r="A135" s="2" t="s">
        <v>211</v>
      </c>
      <c r="B135" s="1220" t="s">
        <v>198</v>
      </c>
      <c r="C135" s="1220"/>
      <c r="D135" s="1220"/>
      <c r="E135" s="1220"/>
      <c r="F135" s="1220"/>
      <c r="G135" s="1220"/>
      <c r="H135" s="1220" t="s">
        <v>199</v>
      </c>
      <c r="I135" s="1220"/>
      <c r="J135" s="1220"/>
      <c r="K135" s="1220"/>
      <c r="L135" s="1220"/>
      <c r="M135" s="1220"/>
      <c r="N135" s="1220" t="s">
        <v>200</v>
      </c>
      <c r="O135" s="1220"/>
      <c r="P135" s="1220"/>
      <c r="Q135" s="1220"/>
      <c r="R135" s="1220"/>
      <c r="S135" s="1220"/>
      <c r="T135" s="1220" t="s">
        <v>201</v>
      </c>
      <c r="U135" s="1220"/>
      <c r="V135" s="1220"/>
      <c r="W135" s="1220"/>
      <c r="X135" s="1220"/>
      <c r="Y135" s="1220"/>
    </row>
    <row r="136" spans="1:56" ht="15" customHeight="1" x14ac:dyDescent="0.4">
      <c r="A136" s="1221" t="s">
        <v>202</v>
      </c>
      <c r="B136" s="1225" t="str">
        <f>'①基本情報・異動情報（学生入力用）'!G26</f>
        <v>エラー：未入力項目があります。必要項目を全て入力してください。</v>
      </c>
      <c r="C136" s="1225"/>
      <c r="D136" s="1225"/>
      <c r="E136" s="1225"/>
      <c r="F136" s="1225"/>
      <c r="G136" s="1225"/>
      <c r="H136" s="1225" t="str">
        <f>'①基本情報・異動情報（学生入力用）'!Z26</f>
        <v>エラー：未入力項目があります。必要項目を全て入力してください。</v>
      </c>
      <c r="I136" s="1225"/>
      <c r="J136" s="1225"/>
      <c r="K136" s="1225"/>
      <c r="L136" s="1225"/>
      <c r="M136" s="1225"/>
      <c r="N136" s="1225" t="str">
        <f>'②異動情報・学校情報・機構に送付が必要な場合（学校入力用）'!AO59</f>
        <v>エラー：未入力項目があります。必要項目を全て入力してください。</v>
      </c>
      <c r="O136" s="1225"/>
      <c r="P136" s="1225"/>
      <c r="Q136" s="1225"/>
      <c r="R136" s="1225"/>
      <c r="S136" s="1225"/>
      <c r="T136" s="1225" t="str">
        <f>'②異動情報・学校情報・機構に送付が必要な場合（学校入力用）'!AO89</f>
        <v>エラー：未入力項目があります。必要項目を全て入力してください。</v>
      </c>
      <c r="U136" s="1225"/>
      <c r="V136" s="1225"/>
      <c r="W136" s="1225"/>
      <c r="X136" s="1225"/>
      <c r="Y136" s="1225"/>
    </row>
    <row r="137" spans="1:56" ht="15" customHeight="1" x14ac:dyDescent="0.4">
      <c r="A137" s="1221"/>
      <c r="B137" s="1225"/>
      <c r="C137" s="1225"/>
      <c r="D137" s="1225"/>
      <c r="E137" s="1225"/>
      <c r="F137" s="1225"/>
      <c r="G137" s="1225"/>
      <c r="H137" s="1225"/>
      <c r="I137" s="1225"/>
      <c r="J137" s="1225"/>
      <c r="K137" s="1225"/>
      <c r="L137" s="1225"/>
      <c r="M137" s="1225"/>
      <c r="N137" s="1225"/>
      <c r="O137" s="1225"/>
      <c r="P137" s="1225"/>
      <c r="Q137" s="1225"/>
      <c r="R137" s="1225"/>
      <c r="S137" s="1225"/>
      <c r="T137" s="1225"/>
      <c r="U137" s="1225"/>
      <c r="V137" s="1225"/>
      <c r="W137" s="1225"/>
      <c r="X137" s="1225"/>
      <c r="Y137" s="1225"/>
    </row>
    <row r="138" spans="1:56" ht="15" customHeight="1" thickBot="1" x14ac:dyDescent="0.45">
      <c r="A138" s="1221"/>
      <c r="B138" s="1225"/>
      <c r="C138" s="1225"/>
      <c r="D138" s="1225"/>
      <c r="E138" s="1225"/>
      <c r="F138" s="1225"/>
      <c r="G138" s="1225"/>
      <c r="H138" s="1225"/>
      <c r="I138" s="1225"/>
      <c r="J138" s="1225"/>
      <c r="K138" s="1225"/>
      <c r="L138" s="1225"/>
      <c r="M138" s="1225"/>
      <c r="N138" s="1225"/>
      <c r="O138" s="1225"/>
      <c r="P138" s="1225"/>
      <c r="Q138" s="1225"/>
      <c r="R138" s="1225"/>
      <c r="S138" s="1225"/>
      <c r="T138" s="1225"/>
      <c r="U138" s="1225"/>
      <c r="V138" s="1225"/>
      <c r="W138" s="1225"/>
      <c r="X138" s="1225"/>
      <c r="Y138" s="1225"/>
    </row>
    <row r="139" spans="1:56" ht="15" customHeight="1" thickBot="1" x14ac:dyDescent="0.45">
      <c r="A139" s="1221"/>
      <c r="B139" s="1215">
        <f>IF(B136="エラー：未入力項目があります。必要項目を全て入力してください。",1,0)</f>
        <v>1</v>
      </c>
      <c r="C139" s="1215"/>
      <c r="D139" s="1215"/>
      <c r="E139" s="1215"/>
      <c r="F139" s="1215"/>
      <c r="G139" s="1215"/>
      <c r="H139" s="1215">
        <f>IF(H136="エラー：未入力項目があります。必要項目を全て入力してください。",1,0)</f>
        <v>1</v>
      </c>
      <c r="I139" s="1215"/>
      <c r="J139" s="1215"/>
      <c r="K139" s="1215"/>
      <c r="L139" s="1215"/>
      <c r="M139" s="1215"/>
      <c r="N139" s="1215">
        <f t="shared" ref="N139" si="0">IF(N136="エラー：未入力項目があります。必要項目を全て入力してください。",1,0)</f>
        <v>1</v>
      </c>
      <c r="O139" s="1215"/>
      <c r="P139" s="1215"/>
      <c r="Q139" s="1215"/>
      <c r="R139" s="1215"/>
      <c r="S139" s="1215"/>
      <c r="T139" s="1215">
        <f>IF(T136="エラー：未入力項目があります。必要項目を全て入力してください。",1,0)</f>
        <v>1</v>
      </c>
      <c r="U139" s="1215"/>
      <c r="V139" s="1215"/>
      <c r="W139" s="1215"/>
      <c r="X139" s="1215"/>
      <c r="Y139" s="1215"/>
      <c r="AV139" s="1222">
        <f>SUM(A139:AQ139)</f>
        <v>4</v>
      </c>
      <c r="AW139" s="1223"/>
      <c r="AX139" s="1223"/>
      <c r="AY139" s="1223"/>
      <c r="AZ139" s="1223"/>
      <c r="BA139" s="1224"/>
    </row>
    <row r="140" spans="1:56" ht="15" customHeight="1" x14ac:dyDescent="0.4"/>
    <row r="141" spans="1:56" ht="15" customHeight="1" thickBot="1" x14ac:dyDescent="0.45">
      <c r="A141" s="2" t="s">
        <v>203</v>
      </c>
      <c r="B141" s="1220" t="s">
        <v>198</v>
      </c>
      <c r="C141" s="1220"/>
      <c r="D141" s="1220"/>
      <c r="E141" s="1220"/>
      <c r="F141" s="1220"/>
      <c r="G141" s="1220"/>
      <c r="H141" s="1220" t="s">
        <v>199</v>
      </c>
      <c r="I141" s="1220"/>
      <c r="J141" s="1220"/>
      <c r="K141" s="1220"/>
      <c r="L141" s="1220"/>
      <c r="M141" s="1220"/>
      <c r="N141" s="1220" t="s">
        <v>200</v>
      </c>
      <c r="O141" s="1220"/>
      <c r="P141" s="1220"/>
      <c r="Q141" s="1220"/>
      <c r="R141" s="1220"/>
      <c r="S141" s="1220"/>
      <c r="T141" s="1220" t="s">
        <v>201</v>
      </c>
      <c r="U141" s="1220"/>
      <c r="V141" s="1220"/>
      <c r="W141" s="1220"/>
      <c r="X141" s="1220"/>
      <c r="Y141" s="1220"/>
    </row>
    <row r="142" spans="1:56" ht="15" customHeight="1" thickBot="1" x14ac:dyDescent="0.45">
      <c r="A142" s="1221" t="s">
        <v>202</v>
      </c>
      <c r="B142" s="1225" t="str">
        <f>B136</f>
        <v>エラー：未入力項目があります。必要項目を全て入力してください。</v>
      </c>
      <c r="C142" s="1225"/>
      <c r="D142" s="1225"/>
      <c r="E142" s="1225"/>
      <c r="F142" s="1225"/>
      <c r="G142" s="1225"/>
      <c r="H142" s="1225" t="str">
        <f>H136</f>
        <v>エラー：未入力項目があります。必要項目を全て入力してください。</v>
      </c>
      <c r="I142" s="1225"/>
      <c r="J142" s="1225"/>
      <c r="K142" s="1225"/>
      <c r="L142" s="1225"/>
      <c r="M142" s="1225"/>
      <c r="N142" s="1225" t="str">
        <f>'②異動情報・学校情報・機構に送付が必要な場合（学校入力用）'!BW59</f>
        <v>エラー：未入力項目があります。必要項目を全て入力してください。</v>
      </c>
      <c r="O142" s="1225"/>
      <c r="P142" s="1225"/>
      <c r="Q142" s="1225"/>
      <c r="R142" s="1225"/>
      <c r="S142" s="1225"/>
      <c r="T142" s="1225" t="str">
        <f>'②異動情報・学校情報・機構に送付が必要な場合（学校入力用）'!BW89</f>
        <v>エラー：未入力項目があります。必要項目を全て入力してください。</v>
      </c>
      <c r="U142" s="1225"/>
      <c r="V142" s="1225"/>
      <c r="W142" s="1225"/>
      <c r="X142" s="1225"/>
      <c r="Y142" s="1225"/>
      <c r="AV142" s="1226">
        <f>AV139*AV145</f>
        <v>16</v>
      </c>
      <c r="AW142" s="1227"/>
      <c r="AX142" s="1227"/>
      <c r="AY142" s="1227"/>
      <c r="AZ142" s="1227"/>
      <c r="BA142" s="1228"/>
    </row>
    <row r="143" spans="1:56" ht="15" customHeight="1" x14ac:dyDescent="0.4">
      <c r="A143" s="1221"/>
      <c r="B143" s="1225"/>
      <c r="C143" s="1225"/>
      <c r="D143" s="1225"/>
      <c r="E143" s="1225"/>
      <c r="F143" s="1225"/>
      <c r="G143" s="1225"/>
      <c r="H143" s="1225"/>
      <c r="I143" s="1225"/>
      <c r="J143" s="1225"/>
      <c r="K143" s="1225"/>
      <c r="L143" s="1225"/>
      <c r="M143" s="1225"/>
      <c r="N143" s="1225"/>
      <c r="O143" s="1225"/>
      <c r="P143" s="1225"/>
      <c r="Q143" s="1225"/>
      <c r="R143" s="1225"/>
      <c r="S143" s="1225"/>
      <c r="T143" s="1225"/>
      <c r="U143" s="1225"/>
      <c r="V143" s="1225"/>
      <c r="W143" s="1225"/>
      <c r="X143" s="1225"/>
      <c r="Y143" s="1225"/>
      <c r="BB143" s="2"/>
    </row>
    <row r="144" spans="1:56" ht="15" customHeight="1" thickBot="1" x14ac:dyDescent="0.45">
      <c r="A144" s="1221"/>
      <c r="B144" s="1225"/>
      <c r="C144" s="1225"/>
      <c r="D144" s="1225"/>
      <c r="E144" s="1225"/>
      <c r="F144" s="1225"/>
      <c r="G144" s="1225"/>
      <c r="H144" s="1225"/>
      <c r="I144" s="1225"/>
      <c r="J144" s="1225"/>
      <c r="K144" s="1225"/>
      <c r="L144" s="1225"/>
      <c r="M144" s="1225"/>
      <c r="N144" s="1225"/>
      <c r="O144" s="1225"/>
      <c r="P144" s="1225"/>
      <c r="Q144" s="1225"/>
      <c r="R144" s="1225"/>
      <c r="S144" s="1225"/>
      <c r="T144" s="1225"/>
      <c r="U144" s="1225"/>
      <c r="V144" s="1225"/>
      <c r="W144" s="1225"/>
      <c r="X144" s="1225"/>
      <c r="Y144" s="1225"/>
      <c r="BB144" s="2"/>
    </row>
    <row r="145" spans="1:54" ht="15" customHeight="1" thickBot="1" x14ac:dyDescent="0.45">
      <c r="A145" s="1221"/>
      <c r="B145" s="1215">
        <f>IF(B142="エラー：未入力項目があります。必要項目を全て入力してください。",1,0)</f>
        <v>1</v>
      </c>
      <c r="C145" s="1215"/>
      <c r="D145" s="1215"/>
      <c r="E145" s="1215"/>
      <c r="F145" s="1215"/>
      <c r="G145" s="1215"/>
      <c r="H145" s="1215">
        <f>IF(H142="エラー：未入力項目があります。必要項目を全て入力してください。",1,0)</f>
        <v>1</v>
      </c>
      <c r="I145" s="1215"/>
      <c r="J145" s="1215"/>
      <c r="K145" s="1215"/>
      <c r="L145" s="1215"/>
      <c r="M145" s="1215"/>
      <c r="N145" s="1215">
        <f t="shared" ref="N145" si="1">IF(N142="エラー：未入力項目があります。必要項目を全て入力してください。",1,0)</f>
        <v>1</v>
      </c>
      <c r="O145" s="1215"/>
      <c r="P145" s="1215"/>
      <c r="Q145" s="1215"/>
      <c r="R145" s="1215"/>
      <c r="S145" s="1215"/>
      <c r="T145" s="1215">
        <f>IF(T142="エラー：未入力項目があります。必要項目を全て入力してください。",1,0)</f>
        <v>1</v>
      </c>
      <c r="U145" s="1215"/>
      <c r="V145" s="1215"/>
      <c r="W145" s="1215"/>
      <c r="X145" s="1215"/>
      <c r="Y145" s="1215"/>
      <c r="AV145" s="1222">
        <f>SUM(A145:AQ145)</f>
        <v>4</v>
      </c>
      <c r="AW145" s="1223"/>
      <c r="AX145" s="1223"/>
      <c r="AY145" s="1223"/>
      <c r="AZ145" s="1223"/>
      <c r="BA145" s="1224"/>
      <c r="BB145" s="2"/>
    </row>
    <row r="146" spans="1:54" ht="15" customHeight="1" x14ac:dyDescent="0.4">
      <c r="AW146" s="2"/>
      <c r="AX146" s="2"/>
      <c r="AY146" s="2"/>
      <c r="AZ146" s="2"/>
      <c r="BA146" s="2"/>
      <c r="BB146" s="2"/>
    </row>
    <row r="147" spans="1:54" ht="15" customHeight="1" x14ac:dyDescent="0.4"/>
    <row r="148" spans="1:54" ht="15" customHeight="1" x14ac:dyDescent="0.4"/>
    <row r="149" spans="1:54" ht="15" customHeight="1" x14ac:dyDescent="0.4"/>
    <row r="150" spans="1:54" ht="15" customHeight="1" x14ac:dyDescent="0.4"/>
    <row r="151" spans="1:54" ht="15" customHeight="1" x14ac:dyDescent="0.4">
      <c r="AW151" s="2"/>
      <c r="AX151" s="2"/>
      <c r="AY151" s="2"/>
      <c r="AZ151" s="2"/>
      <c r="BA151" s="2"/>
      <c r="BB151" s="2"/>
    </row>
    <row r="152" spans="1:54" ht="15" customHeight="1" x14ac:dyDescent="0.4">
      <c r="AW152" s="2"/>
      <c r="AX152" s="2"/>
      <c r="AY152" s="2"/>
      <c r="AZ152" s="2"/>
      <c r="BA152" s="2"/>
      <c r="BB152" s="2"/>
    </row>
    <row r="153" spans="1:54" ht="15" customHeight="1" x14ac:dyDescent="0.4">
      <c r="AW153" s="2"/>
      <c r="AX153" s="2"/>
      <c r="AY153" s="2"/>
      <c r="AZ153" s="2"/>
      <c r="BA153" s="2"/>
      <c r="BB153" s="2"/>
    </row>
    <row r="154" spans="1:54" ht="15" customHeight="1" x14ac:dyDescent="0.4">
      <c r="AW154" s="2"/>
      <c r="AX154" s="2"/>
      <c r="AY154" s="2"/>
      <c r="AZ154" s="2"/>
      <c r="BA154" s="2"/>
      <c r="BB154" s="2"/>
    </row>
    <row r="155" spans="1:54" ht="15" customHeight="1" x14ac:dyDescent="0.4">
      <c r="AW155" s="2"/>
      <c r="AX155" s="2"/>
      <c r="AY155" s="2"/>
      <c r="AZ155" s="2"/>
      <c r="BA155" s="2"/>
      <c r="BB155" s="2"/>
    </row>
    <row r="156" spans="1:54" ht="15" customHeight="1" x14ac:dyDescent="0.4">
      <c r="AW156" s="2"/>
      <c r="AX156" s="2"/>
      <c r="AY156" s="2"/>
      <c r="AZ156" s="2"/>
      <c r="BA156" s="2"/>
      <c r="BB156" s="2"/>
    </row>
    <row r="157" spans="1:54" ht="15" customHeight="1" x14ac:dyDescent="0.4">
      <c r="AW157" s="2"/>
      <c r="AX157" s="2"/>
      <c r="AY157" s="2"/>
      <c r="AZ157" s="2"/>
      <c r="BA157" s="2"/>
      <c r="BB157" s="2"/>
    </row>
    <row r="158" spans="1:54" ht="15" customHeight="1" x14ac:dyDescent="0.4">
      <c r="AW158" s="2"/>
      <c r="AX158" s="2"/>
      <c r="AY158" s="2"/>
      <c r="AZ158" s="2"/>
      <c r="BA158" s="2"/>
      <c r="BB158" s="2"/>
    </row>
    <row r="159" spans="1:54" ht="15" customHeight="1" x14ac:dyDescent="0.4">
      <c r="AW159" s="2"/>
      <c r="AX159" s="2"/>
      <c r="AY159" s="2"/>
      <c r="AZ159" s="2"/>
      <c r="BA159" s="2"/>
      <c r="BB159" s="2"/>
    </row>
    <row r="160" spans="1:54" ht="15" customHeight="1" x14ac:dyDescent="0.4">
      <c r="AW160" s="2"/>
      <c r="AX160" s="2"/>
      <c r="AY160" s="2"/>
      <c r="AZ160" s="2"/>
      <c r="BA160" s="2"/>
      <c r="BB160" s="2"/>
    </row>
    <row r="161" spans="49:54" ht="15" customHeight="1" x14ac:dyDescent="0.4">
      <c r="AW161" s="2"/>
      <c r="AX161" s="2"/>
      <c r="AY161" s="2"/>
      <c r="AZ161" s="2"/>
      <c r="BA161" s="2"/>
      <c r="BB161" s="2"/>
    </row>
    <row r="162" spans="49:54" ht="15" customHeight="1" x14ac:dyDescent="0.4">
      <c r="AW162" s="2"/>
      <c r="AX162" s="2"/>
      <c r="AY162" s="2"/>
      <c r="AZ162" s="2"/>
      <c r="BA162" s="2"/>
      <c r="BB162" s="2"/>
    </row>
    <row r="163" spans="49:54" ht="15" customHeight="1" x14ac:dyDescent="0.4">
      <c r="AW163" s="2"/>
      <c r="AX163" s="2"/>
      <c r="AY163" s="2"/>
      <c r="AZ163" s="2"/>
      <c r="BA163" s="2"/>
      <c r="BB163" s="2"/>
    </row>
    <row r="164" spans="49:54" ht="15" customHeight="1" x14ac:dyDescent="0.4">
      <c r="AW164" s="2"/>
      <c r="AX164" s="2"/>
      <c r="AY164" s="2"/>
      <c r="AZ164" s="2"/>
      <c r="BA164" s="2"/>
      <c r="BB164" s="2"/>
    </row>
    <row r="165" spans="49:54" ht="15" customHeight="1" x14ac:dyDescent="0.4">
      <c r="AW165" s="2"/>
      <c r="AX165" s="2"/>
      <c r="AY165" s="2"/>
      <c r="AZ165" s="2"/>
      <c r="BA165" s="2"/>
      <c r="BB165" s="2"/>
    </row>
    <row r="166" spans="49:54" ht="15" customHeight="1" x14ac:dyDescent="0.4">
      <c r="AW166" s="2"/>
      <c r="AX166" s="2"/>
      <c r="AY166" s="2"/>
      <c r="AZ166" s="2"/>
      <c r="BA166" s="2"/>
      <c r="BB166" s="2"/>
    </row>
    <row r="167" spans="49:54" ht="15" customHeight="1" x14ac:dyDescent="0.4">
      <c r="AW167" s="2"/>
      <c r="AX167" s="2"/>
      <c r="AY167" s="2"/>
      <c r="AZ167" s="2"/>
      <c r="BA167" s="2"/>
      <c r="BB167" s="2"/>
    </row>
    <row r="168" spans="49:54" ht="15" customHeight="1" x14ac:dyDescent="0.4">
      <c r="AW168" s="2"/>
      <c r="AX168" s="2"/>
      <c r="AY168" s="2"/>
      <c r="AZ168" s="2"/>
      <c r="BA168" s="2"/>
      <c r="BB168" s="2"/>
    </row>
    <row r="169" spans="49:54" ht="15" customHeight="1" x14ac:dyDescent="0.4">
      <c r="AW169" s="2"/>
      <c r="AX169" s="2"/>
      <c r="AY169" s="2"/>
      <c r="AZ169" s="2"/>
      <c r="BA169" s="2"/>
      <c r="BB169" s="2"/>
    </row>
    <row r="170" spans="49:54" ht="6" customHeight="1" x14ac:dyDescent="0.4">
      <c r="AW170" s="2"/>
      <c r="AX170" s="2"/>
      <c r="AY170" s="2"/>
      <c r="AZ170" s="2"/>
      <c r="BA170" s="2"/>
      <c r="BB170" s="2"/>
    </row>
    <row r="171" spans="49:54" ht="6" customHeight="1" x14ac:dyDescent="0.4">
      <c r="AW171" s="2"/>
      <c r="AX171" s="2"/>
      <c r="AY171" s="2"/>
      <c r="AZ171" s="2"/>
      <c r="BA171" s="2"/>
      <c r="BB171" s="2"/>
    </row>
    <row r="172" spans="49:54" ht="6" customHeight="1" x14ac:dyDescent="0.4">
      <c r="AW172" s="2"/>
      <c r="AX172" s="2"/>
      <c r="AY172" s="2"/>
      <c r="AZ172" s="2"/>
      <c r="BA172" s="2"/>
      <c r="BB172" s="2"/>
    </row>
    <row r="173" spans="49:54" ht="6" customHeight="1" x14ac:dyDescent="0.4">
      <c r="AW173" s="2"/>
      <c r="AX173" s="2"/>
      <c r="AY173" s="2"/>
      <c r="AZ173" s="2"/>
      <c r="BA173" s="2"/>
      <c r="BB173" s="2"/>
    </row>
    <row r="174" spans="49:54" ht="6" customHeight="1" x14ac:dyDescent="0.4">
      <c r="AW174" s="2"/>
      <c r="AX174" s="2"/>
      <c r="AY174" s="2"/>
      <c r="AZ174" s="2"/>
      <c r="BA174" s="2"/>
      <c r="BB174" s="2"/>
    </row>
    <row r="175" spans="49:54" ht="6" customHeight="1" x14ac:dyDescent="0.4">
      <c r="AW175" s="2"/>
      <c r="AX175" s="2"/>
      <c r="AY175" s="2"/>
      <c r="AZ175" s="2"/>
      <c r="BA175" s="2"/>
      <c r="BB175" s="2"/>
    </row>
    <row r="176" spans="49:54" ht="6" customHeight="1" x14ac:dyDescent="0.4">
      <c r="AW176" s="2"/>
      <c r="AX176" s="2"/>
      <c r="AY176" s="2"/>
      <c r="AZ176" s="2"/>
      <c r="BA176" s="2"/>
      <c r="BB176" s="2"/>
    </row>
    <row r="177" spans="49:54" ht="6" customHeight="1" x14ac:dyDescent="0.4">
      <c r="AW177" s="2"/>
      <c r="AX177" s="2"/>
      <c r="AY177" s="2"/>
      <c r="AZ177" s="2"/>
      <c r="BA177" s="2"/>
      <c r="BB177" s="2"/>
    </row>
    <row r="178" spans="49:54" ht="6" customHeight="1" x14ac:dyDescent="0.4">
      <c r="AW178" s="2"/>
      <c r="AX178" s="2"/>
      <c r="AY178" s="2"/>
      <c r="AZ178" s="2"/>
      <c r="BA178" s="2"/>
      <c r="BB178" s="2"/>
    </row>
    <row r="179" spans="49:54" ht="6" customHeight="1" x14ac:dyDescent="0.4">
      <c r="AW179" s="2"/>
      <c r="AX179" s="2"/>
      <c r="AY179" s="2"/>
      <c r="AZ179" s="2"/>
      <c r="BA179" s="2"/>
      <c r="BB179" s="2"/>
    </row>
    <row r="180" spans="49:54" ht="6" customHeight="1" x14ac:dyDescent="0.4">
      <c r="AW180" s="2"/>
      <c r="AX180" s="2"/>
      <c r="AY180" s="2"/>
      <c r="AZ180" s="2"/>
      <c r="BA180" s="2"/>
      <c r="BB180" s="2"/>
    </row>
    <row r="181" spans="49:54" ht="6" customHeight="1" x14ac:dyDescent="0.4">
      <c r="AW181" s="2"/>
      <c r="AX181" s="2"/>
      <c r="AY181" s="2"/>
      <c r="AZ181" s="2"/>
      <c r="BA181" s="2"/>
      <c r="BB181" s="2"/>
    </row>
    <row r="182" spans="49:54" ht="6" customHeight="1" x14ac:dyDescent="0.4">
      <c r="AW182" s="2"/>
      <c r="AX182" s="2"/>
      <c r="AY182" s="2"/>
      <c r="AZ182" s="2"/>
      <c r="BA182" s="2"/>
      <c r="BB182" s="2"/>
    </row>
    <row r="183" spans="49:54" ht="6" customHeight="1" x14ac:dyDescent="0.4">
      <c r="AW183" s="2"/>
      <c r="AX183" s="2"/>
      <c r="AY183" s="2"/>
      <c r="AZ183" s="2"/>
      <c r="BA183" s="2"/>
      <c r="BB183" s="2"/>
    </row>
    <row r="184" spans="49:54" ht="6" customHeight="1" x14ac:dyDescent="0.4">
      <c r="AW184" s="2"/>
      <c r="AX184" s="2"/>
      <c r="AY184" s="2"/>
      <c r="AZ184" s="2"/>
      <c r="BA184" s="2"/>
      <c r="BB184" s="2"/>
    </row>
    <row r="185" spans="49:54" ht="6" customHeight="1" x14ac:dyDescent="0.4">
      <c r="AW185" s="2"/>
      <c r="AX185" s="2"/>
      <c r="AY185" s="2"/>
      <c r="AZ185" s="2"/>
      <c r="BA185" s="2"/>
      <c r="BB185" s="2"/>
    </row>
    <row r="186" spans="49:54" ht="6" customHeight="1" x14ac:dyDescent="0.4">
      <c r="AW186" s="2"/>
      <c r="AX186" s="2"/>
      <c r="AY186" s="2"/>
      <c r="AZ186" s="2"/>
      <c r="BA186" s="2"/>
      <c r="BB186" s="2"/>
    </row>
    <row r="187" spans="49:54" ht="6" customHeight="1" x14ac:dyDescent="0.4">
      <c r="AW187" s="2"/>
      <c r="AX187" s="2"/>
      <c r="AY187" s="2"/>
      <c r="AZ187" s="2"/>
      <c r="BA187" s="2"/>
      <c r="BB187" s="2"/>
    </row>
    <row r="188" spans="49:54" ht="6" customHeight="1" x14ac:dyDescent="0.4">
      <c r="AW188" s="2"/>
      <c r="AX188" s="2"/>
      <c r="AY188" s="2"/>
      <c r="AZ188" s="2"/>
      <c r="BA188" s="2"/>
      <c r="BB188" s="2"/>
    </row>
    <row r="189" spans="49:54" ht="6" customHeight="1" x14ac:dyDescent="0.4">
      <c r="AW189" s="2"/>
      <c r="AX189" s="2"/>
      <c r="AY189" s="2"/>
      <c r="AZ189" s="2"/>
      <c r="BA189" s="2"/>
      <c r="BB189" s="2"/>
    </row>
    <row r="190" spans="49:54" ht="6" customHeight="1" x14ac:dyDescent="0.4">
      <c r="AW190" s="2"/>
      <c r="AX190" s="2"/>
      <c r="AY190" s="2"/>
      <c r="AZ190" s="2"/>
      <c r="BA190" s="2"/>
      <c r="BB190" s="2"/>
    </row>
    <row r="191" spans="49:54" ht="6" customHeight="1" x14ac:dyDescent="0.4">
      <c r="AW191" s="2"/>
      <c r="AX191" s="2"/>
      <c r="AY191" s="2"/>
      <c r="AZ191" s="2"/>
      <c r="BA191" s="2"/>
      <c r="BB191" s="2"/>
    </row>
    <row r="192" spans="49:54" ht="6" customHeight="1" x14ac:dyDescent="0.4">
      <c r="AW192" s="2"/>
      <c r="AX192" s="2"/>
      <c r="AY192" s="2"/>
      <c r="AZ192" s="2"/>
      <c r="BA192" s="2"/>
      <c r="BB192" s="2"/>
    </row>
    <row r="193" spans="49:54" ht="6" customHeight="1" x14ac:dyDescent="0.4">
      <c r="AW193" s="2"/>
      <c r="AX193" s="2"/>
      <c r="AY193" s="2"/>
      <c r="AZ193" s="2"/>
      <c r="BA193" s="2"/>
      <c r="BB193" s="2"/>
    </row>
    <row r="194" spans="49:54" ht="6" customHeight="1" x14ac:dyDescent="0.4">
      <c r="AW194" s="2"/>
      <c r="AX194" s="2"/>
      <c r="AY194" s="2"/>
      <c r="AZ194" s="2"/>
      <c r="BA194" s="2"/>
      <c r="BB194" s="2"/>
    </row>
    <row r="195" spans="49:54" ht="6" customHeight="1" x14ac:dyDescent="0.4">
      <c r="AW195" s="2"/>
      <c r="AX195" s="2"/>
      <c r="AY195" s="2"/>
      <c r="AZ195" s="2"/>
      <c r="BA195" s="2"/>
      <c r="BB195" s="2"/>
    </row>
    <row r="196" spans="49:54" ht="6" customHeight="1" x14ac:dyDescent="0.4">
      <c r="AW196" s="2"/>
      <c r="AX196" s="2"/>
      <c r="AY196" s="2"/>
      <c r="AZ196" s="2"/>
      <c r="BA196" s="2"/>
      <c r="BB196" s="2"/>
    </row>
    <row r="197" spans="49:54" ht="6" customHeight="1" x14ac:dyDescent="0.4">
      <c r="AW197" s="2"/>
      <c r="AX197" s="2"/>
      <c r="AY197" s="2"/>
      <c r="AZ197" s="2"/>
      <c r="BA197" s="2"/>
      <c r="BB197" s="2"/>
    </row>
    <row r="198" spans="49:54" ht="6" customHeight="1" x14ac:dyDescent="0.4">
      <c r="AW198" s="2"/>
      <c r="AX198" s="2"/>
      <c r="AY198" s="2"/>
      <c r="AZ198" s="2"/>
      <c r="BA198" s="2"/>
      <c r="BB198" s="2"/>
    </row>
    <row r="199" spans="49:54" ht="6" customHeight="1" x14ac:dyDescent="0.4">
      <c r="AW199" s="2"/>
      <c r="AX199" s="2"/>
      <c r="AY199" s="2"/>
      <c r="AZ199" s="2"/>
      <c r="BA199" s="2"/>
      <c r="BB199" s="2"/>
    </row>
    <row r="200" spans="49:54" ht="6" customHeight="1" x14ac:dyDescent="0.4">
      <c r="AW200" s="2"/>
      <c r="AX200" s="2"/>
      <c r="AY200" s="2"/>
      <c r="AZ200" s="2"/>
      <c r="BA200" s="2"/>
      <c r="BB200" s="2"/>
    </row>
    <row r="201" spans="49:54" ht="6" customHeight="1" x14ac:dyDescent="0.4">
      <c r="AW201" s="2"/>
      <c r="AX201" s="2"/>
      <c r="AY201" s="2"/>
      <c r="AZ201" s="2"/>
      <c r="BA201" s="2"/>
      <c r="BB201" s="2"/>
    </row>
    <row r="202" spans="49:54" ht="6" customHeight="1" x14ac:dyDescent="0.4">
      <c r="AW202" s="2"/>
      <c r="AX202" s="2"/>
      <c r="AY202" s="2"/>
      <c r="AZ202" s="2"/>
      <c r="BA202" s="2"/>
      <c r="BB202" s="2"/>
    </row>
    <row r="203" spans="49:54" ht="6" customHeight="1" x14ac:dyDescent="0.4">
      <c r="AW203" s="2"/>
      <c r="AX203" s="2"/>
      <c r="AY203" s="2"/>
      <c r="AZ203" s="2"/>
      <c r="BA203" s="2"/>
      <c r="BB203" s="2"/>
    </row>
    <row r="204" spans="49:54" ht="6" customHeight="1" x14ac:dyDescent="0.4">
      <c r="AW204" s="2"/>
      <c r="AX204" s="2"/>
      <c r="AY204" s="2"/>
      <c r="AZ204" s="2"/>
      <c r="BA204" s="2"/>
      <c r="BB204" s="2"/>
    </row>
    <row r="205" spans="49:54" ht="6" customHeight="1" x14ac:dyDescent="0.4">
      <c r="AW205" s="2"/>
      <c r="AX205" s="2"/>
      <c r="AY205" s="2"/>
      <c r="AZ205" s="2"/>
      <c r="BA205" s="2"/>
      <c r="BB205" s="2"/>
    </row>
    <row r="206" spans="49:54" ht="6" customHeight="1" x14ac:dyDescent="0.4">
      <c r="AW206" s="2"/>
      <c r="AX206" s="2"/>
      <c r="AY206" s="2"/>
      <c r="AZ206" s="2"/>
      <c r="BA206" s="2"/>
      <c r="BB206" s="2"/>
    </row>
    <row r="207" spans="49:54" ht="6" customHeight="1" x14ac:dyDescent="0.4">
      <c r="AW207" s="2"/>
      <c r="AX207" s="2"/>
      <c r="AY207" s="2"/>
      <c r="AZ207" s="2"/>
      <c r="BA207" s="2"/>
      <c r="BB207" s="2"/>
    </row>
    <row r="208" spans="49:54" ht="6" customHeight="1" x14ac:dyDescent="0.4">
      <c r="AW208" s="2"/>
      <c r="AX208" s="2"/>
      <c r="AY208" s="2"/>
      <c r="AZ208" s="2"/>
      <c r="BA208" s="2"/>
      <c r="BB208" s="2"/>
    </row>
    <row r="209" spans="49:54" ht="6" customHeight="1" x14ac:dyDescent="0.4">
      <c r="AW209" s="2"/>
      <c r="AX209" s="2"/>
      <c r="AY209" s="2"/>
      <c r="AZ209" s="2"/>
      <c r="BA209" s="2"/>
      <c r="BB209" s="2"/>
    </row>
    <row r="210" spans="49:54" ht="6" customHeight="1" x14ac:dyDescent="0.4">
      <c r="AW210" s="2"/>
      <c r="AX210" s="2"/>
      <c r="AY210" s="2"/>
      <c r="AZ210" s="2"/>
      <c r="BA210" s="2"/>
      <c r="BB210" s="2"/>
    </row>
    <row r="211" spans="49:54" ht="6" customHeight="1" x14ac:dyDescent="0.4">
      <c r="AW211" s="2"/>
      <c r="AX211" s="2"/>
      <c r="AY211" s="2"/>
      <c r="AZ211" s="2"/>
      <c r="BA211" s="2"/>
      <c r="BB211" s="2"/>
    </row>
    <row r="212" spans="49:54" ht="6" customHeight="1" x14ac:dyDescent="0.4">
      <c r="AW212" s="2"/>
      <c r="AX212" s="2"/>
      <c r="AY212" s="2"/>
      <c r="AZ212" s="2"/>
      <c r="BA212" s="2"/>
      <c r="BB212" s="2"/>
    </row>
    <row r="213" spans="49:54" ht="6" customHeight="1" x14ac:dyDescent="0.4">
      <c r="AW213" s="2"/>
      <c r="AX213" s="2"/>
      <c r="AY213" s="2"/>
      <c r="AZ213" s="2"/>
      <c r="BA213" s="2"/>
      <c r="BB213" s="2"/>
    </row>
    <row r="214" spans="49:54" ht="6" customHeight="1" x14ac:dyDescent="0.4">
      <c r="AW214" s="2"/>
      <c r="AX214" s="2"/>
      <c r="AY214" s="2"/>
      <c r="AZ214" s="2"/>
      <c r="BA214" s="2"/>
      <c r="BB214" s="2"/>
    </row>
    <row r="215" spans="49:54" ht="6" customHeight="1" x14ac:dyDescent="0.4">
      <c r="AW215" s="2"/>
      <c r="AX215" s="2"/>
      <c r="AY215" s="2"/>
      <c r="AZ215" s="2"/>
      <c r="BA215" s="2"/>
      <c r="BB215" s="2"/>
    </row>
    <row r="216" spans="49:54" ht="6" customHeight="1" x14ac:dyDescent="0.4">
      <c r="AW216" s="2"/>
      <c r="AX216" s="2"/>
      <c r="AY216" s="2"/>
      <c r="AZ216" s="2"/>
      <c r="BA216" s="2"/>
      <c r="BB216" s="2"/>
    </row>
    <row r="217" spans="49:54" ht="6" customHeight="1" x14ac:dyDescent="0.4">
      <c r="AW217" s="2"/>
      <c r="AX217" s="2"/>
      <c r="AY217" s="2"/>
      <c r="AZ217" s="2"/>
      <c r="BA217" s="2"/>
      <c r="BB217" s="2"/>
    </row>
    <row r="218" spans="49:54" ht="6" customHeight="1" x14ac:dyDescent="0.4">
      <c r="AW218" s="2"/>
      <c r="AX218" s="2"/>
      <c r="AY218" s="2"/>
      <c r="AZ218" s="2"/>
      <c r="BA218" s="2"/>
      <c r="BB218" s="2"/>
    </row>
    <row r="219" spans="49:54" ht="6" customHeight="1" x14ac:dyDescent="0.4">
      <c r="AW219" s="2"/>
      <c r="AX219" s="2"/>
      <c r="AY219" s="2"/>
      <c r="AZ219" s="2"/>
      <c r="BA219" s="2"/>
      <c r="BB219" s="2"/>
    </row>
    <row r="220" spans="49:54" ht="6" customHeight="1" x14ac:dyDescent="0.4">
      <c r="AW220" s="2"/>
      <c r="AX220" s="2"/>
      <c r="AY220" s="2"/>
      <c r="AZ220" s="2"/>
      <c r="BA220" s="2"/>
      <c r="BB220" s="2"/>
    </row>
    <row r="221" spans="49:54" ht="6" customHeight="1" x14ac:dyDescent="0.4">
      <c r="AW221" s="2"/>
      <c r="AX221" s="2"/>
      <c r="AY221" s="2"/>
      <c r="AZ221" s="2"/>
      <c r="BA221" s="2"/>
      <c r="BB221" s="2"/>
    </row>
    <row r="222" spans="49:54" ht="6" customHeight="1" x14ac:dyDescent="0.4">
      <c r="AW222" s="2"/>
      <c r="AX222" s="2"/>
      <c r="AY222" s="2"/>
      <c r="AZ222" s="2"/>
      <c r="BA222" s="2"/>
      <c r="BB222" s="2"/>
    </row>
    <row r="223" spans="49:54" ht="6" customHeight="1" x14ac:dyDescent="0.4">
      <c r="AW223" s="2"/>
      <c r="AX223" s="2"/>
      <c r="AY223" s="2"/>
      <c r="AZ223" s="2"/>
      <c r="BA223" s="2"/>
      <c r="BB223" s="2"/>
    </row>
    <row r="224" spans="49:54" ht="6" customHeight="1" x14ac:dyDescent="0.4">
      <c r="AW224" s="2"/>
      <c r="AX224" s="2"/>
      <c r="AY224" s="2"/>
      <c r="AZ224" s="2"/>
      <c r="BA224" s="2"/>
      <c r="BB224" s="2"/>
    </row>
    <row r="225" spans="49:54" ht="6" customHeight="1" x14ac:dyDescent="0.4">
      <c r="AW225" s="2"/>
      <c r="AX225" s="2"/>
      <c r="AY225" s="2"/>
      <c r="AZ225" s="2"/>
      <c r="BA225" s="2"/>
      <c r="BB225" s="2"/>
    </row>
    <row r="226" spans="49:54" ht="6" customHeight="1" x14ac:dyDescent="0.4">
      <c r="AW226" s="2"/>
      <c r="AX226" s="2"/>
      <c r="AY226" s="2"/>
      <c r="AZ226" s="2"/>
      <c r="BA226" s="2"/>
      <c r="BB226" s="2"/>
    </row>
    <row r="227" spans="49:54" ht="6" customHeight="1" x14ac:dyDescent="0.4">
      <c r="AW227" s="2"/>
      <c r="AX227" s="2"/>
      <c r="AY227" s="2"/>
      <c r="AZ227" s="2"/>
      <c r="BA227" s="2"/>
      <c r="BB227" s="2"/>
    </row>
    <row r="228" spans="49:54" ht="6" customHeight="1" x14ac:dyDescent="0.4">
      <c r="AW228" s="2"/>
      <c r="AX228" s="2"/>
      <c r="AY228" s="2"/>
      <c r="AZ228" s="2"/>
      <c r="BA228" s="2"/>
      <c r="BB228" s="2"/>
    </row>
    <row r="229" spans="49:54" ht="6" customHeight="1" x14ac:dyDescent="0.4">
      <c r="AW229" s="2"/>
      <c r="AX229" s="2"/>
      <c r="AY229" s="2"/>
      <c r="AZ229" s="2"/>
      <c r="BA229" s="2"/>
      <c r="BB229" s="2"/>
    </row>
    <row r="230" spans="49:54" ht="6" customHeight="1" x14ac:dyDescent="0.4">
      <c r="AW230" s="2"/>
      <c r="AX230" s="2"/>
      <c r="AY230" s="2"/>
      <c r="AZ230" s="2"/>
      <c r="BA230" s="2"/>
      <c r="BB230" s="2"/>
    </row>
    <row r="231" spans="49:54" ht="6" customHeight="1" x14ac:dyDescent="0.4">
      <c r="AW231" s="2"/>
      <c r="AX231" s="2"/>
      <c r="AY231" s="2"/>
      <c r="AZ231" s="2"/>
      <c r="BA231" s="2"/>
      <c r="BB231" s="2"/>
    </row>
    <row r="232" spans="49:54" ht="6" customHeight="1" x14ac:dyDescent="0.4">
      <c r="AW232" s="2"/>
      <c r="AX232" s="2"/>
      <c r="AY232" s="2"/>
      <c r="AZ232" s="2"/>
      <c r="BA232" s="2"/>
      <c r="BB232" s="2"/>
    </row>
    <row r="233" spans="49:54" ht="6" customHeight="1" x14ac:dyDescent="0.4">
      <c r="AW233" s="2"/>
      <c r="AX233" s="2"/>
      <c r="AY233" s="2"/>
      <c r="AZ233" s="2"/>
      <c r="BA233" s="2"/>
      <c r="BB233" s="2"/>
    </row>
    <row r="234" spans="49:54" ht="6" customHeight="1" x14ac:dyDescent="0.4">
      <c r="AW234" s="2"/>
      <c r="AX234" s="2"/>
      <c r="AY234" s="2"/>
      <c r="AZ234" s="2"/>
      <c r="BA234" s="2"/>
      <c r="BB234" s="2"/>
    </row>
    <row r="235" spans="49:54" ht="6" customHeight="1" x14ac:dyDescent="0.4">
      <c r="AW235" s="2"/>
      <c r="AX235" s="2"/>
      <c r="AY235" s="2"/>
      <c r="AZ235" s="2"/>
      <c r="BA235" s="2"/>
      <c r="BB235" s="2"/>
    </row>
    <row r="236" spans="49:54" ht="6" customHeight="1" x14ac:dyDescent="0.4">
      <c r="AW236" s="2"/>
      <c r="AX236" s="2"/>
      <c r="AY236" s="2"/>
      <c r="AZ236" s="2"/>
      <c r="BA236" s="2"/>
      <c r="BB236" s="2"/>
    </row>
    <row r="237" spans="49:54" ht="6" customHeight="1" x14ac:dyDescent="0.4">
      <c r="AW237" s="2"/>
      <c r="AX237" s="2"/>
      <c r="AY237" s="2"/>
      <c r="AZ237" s="2"/>
      <c r="BA237" s="2"/>
      <c r="BB237" s="2"/>
    </row>
    <row r="238" spans="49:54" ht="6" customHeight="1" x14ac:dyDescent="0.4">
      <c r="AW238" s="2"/>
      <c r="AX238" s="2"/>
      <c r="AY238" s="2"/>
      <c r="AZ238" s="2"/>
      <c r="BA238" s="2"/>
      <c r="BB238" s="2"/>
    </row>
    <row r="239" spans="49:54" ht="6" customHeight="1" x14ac:dyDescent="0.4">
      <c r="AW239" s="2"/>
      <c r="AX239" s="2"/>
      <c r="AY239" s="2"/>
      <c r="AZ239" s="2"/>
      <c r="BA239" s="2"/>
      <c r="BB239" s="2"/>
    </row>
    <row r="240" spans="49:54" ht="6" customHeight="1" x14ac:dyDescent="0.4">
      <c r="AW240" s="2"/>
      <c r="AX240" s="2"/>
      <c r="AY240" s="2"/>
      <c r="AZ240" s="2"/>
      <c r="BA240" s="2"/>
      <c r="BB240" s="2"/>
    </row>
    <row r="241" spans="49:54" ht="6" customHeight="1" x14ac:dyDescent="0.4">
      <c r="AW241" s="2"/>
      <c r="AX241" s="2"/>
      <c r="AY241" s="2"/>
      <c r="AZ241" s="2"/>
      <c r="BA241" s="2"/>
      <c r="BB241" s="2"/>
    </row>
    <row r="242" spans="49:54" ht="6" customHeight="1" x14ac:dyDescent="0.4">
      <c r="AW242" s="2"/>
      <c r="AX242" s="2"/>
      <c r="AY242" s="2"/>
      <c r="AZ242" s="2"/>
      <c r="BA242" s="2"/>
      <c r="BB242" s="2"/>
    </row>
    <row r="243" spans="49:54" ht="6" customHeight="1" x14ac:dyDescent="0.4">
      <c r="AW243" s="2"/>
      <c r="AX243" s="2"/>
      <c r="AY243" s="2"/>
      <c r="AZ243" s="2"/>
      <c r="BA243" s="2"/>
      <c r="BB243" s="2"/>
    </row>
    <row r="244" spans="49:54" ht="6" customHeight="1" x14ac:dyDescent="0.4">
      <c r="AW244" s="2"/>
      <c r="AX244" s="2"/>
      <c r="AY244" s="2"/>
      <c r="AZ244" s="2"/>
      <c r="BA244" s="2"/>
      <c r="BB244" s="2"/>
    </row>
    <row r="245" spans="49:54" ht="6" customHeight="1" x14ac:dyDescent="0.4">
      <c r="AW245" s="2"/>
      <c r="AX245" s="2"/>
      <c r="AY245" s="2"/>
      <c r="AZ245" s="2"/>
      <c r="BA245" s="2"/>
      <c r="BB245" s="2"/>
    </row>
    <row r="246" spans="49:54" ht="6" customHeight="1" x14ac:dyDescent="0.4">
      <c r="AW246" s="2"/>
      <c r="AX246" s="2"/>
      <c r="AY246" s="2"/>
      <c r="AZ246" s="2"/>
      <c r="BA246" s="2"/>
      <c r="BB246" s="2"/>
    </row>
    <row r="247" spans="49:54" ht="6" customHeight="1" x14ac:dyDescent="0.4">
      <c r="AW247" s="2"/>
      <c r="AX247" s="2"/>
      <c r="AY247" s="2"/>
      <c r="AZ247" s="2"/>
      <c r="BA247" s="2"/>
      <c r="BB247" s="2"/>
    </row>
    <row r="248" spans="49:54" ht="6" customHeight="1" x14ac:dyDescent="0.4">
      <c r="AW248" s="2"/>
      <c r="AX248" s="2"/>
      <c r="AY248" s="2"/>
      <c r="AZ248" s="2"/>
      <c r="BA248" s="2"/>
      <c r="BB248" s="2"/>
    </row>
    <row r="249" spans="49:54" ht="6" customHeight="1" x14ac:dyDescent="0.4">
      <c r="AW249" s="2"/>
      <c r="AX249" s="2"/>
      <c r="AY249" s="2"/>
      <c r="AZ249" s="2"/>
      <c r="BA249" s="2"/>
      <c r="BB249" s="2"/>
    </row>
    <row r="250" spans="49:54" ht="6" customHeight="1" x14ac:dyDescent="0.4">
      <c r="AW250" s="2"/>
      <c r="AX250" s="2"/>
      <c r="AY250" s="2"/>
      <c r="AZ250" s="2"/>
      <c r="BA250" s="2"/>
      <c r="BB250" s="2"/>
    </row>
    <row r="251" spans="49:54" ht="6" customHeight="1" x14ac:dyDescent="0.4">
      <c r="AW251" s="2"/>
      <c r="AX251" s="2"/>
      <c r="AY251" s="2"/>
      <c r="AZ251" s="2"/>
      <c r="BA251" s="2"/>
      <c r="BB251" s="2"/>
    </row>
    <row r="252" spans="49:54" ht="6" customHeight="1" x14ac:dyDescent="0.4">
      <c r="AW252" s="2"/>
      <c r="AX252" s="2"/>
      <c r="AY252" s="2"/>
      <c r="AZ252" s="2"/>
      <c r="BA252" s="2"/>
      <c r="BB252" s="2"/>
    </row>
    <row r="253" spans="49:54" ht="6" customHeight="1" x14ac:dyDescent="0.4">
      <c r="AW253" s="2"/>
      <c r="AX253" s="2"/>
      <c r="AY253" s="2"/>
      <c r="AZ253" s="2"/>
      <c r="BA253" s="2"/>
      <c r="BB253" s="2"/>
    </row>
    <row r="254" spans="49:54" ht="6" customHeight="1" x14ac:dyDescent="0.4">
      <c r="AW254" s="2"/>
      <c r="AX254" s="2"/>
      <c r="AY254" s="2"/>
      <c r="AZ254" s="2"/>
      <c r="BA254" s="2"/>
      <c r="BB254" s="2"/>
    </row>
    <row r="255" spans="49:54" ht="6" customHeight="1" x14ac:dyDescent="0.4">
      <c r="AW255" s="2"/>
      <c r="AX255" s="2"/>
      <c r="AY255" s="2"/>
      <c r="AZ255" s="2"/>
      <c r="BA255" s="2"/>
      <c r="BB255" s="2"/>
    </row>
    <row r="256" spans="49:54" ht="6" customHeight="1" x14ac:dyDescent="0.4">
      <c r="AW256" s="2"/>
      <c r="AX256" s="2"/>
      <c r="AY256" s="2"/>
      <c r="AZ256" s="2"/>
      <c r="BA256" s="2"/>
      <c r="BB256" s="2"/>
    </row>
    <row r="257" spans="49:54" ht="6" customHeight="1" x14ac:dyDescent="0.4">
      <c r="AW257" s="2"/>
      <c r="AX257" s="2"/>
      <c r="AY257" s="2"/>
      <c r="AZ257" s="2"/>
      <c r="BA257" s="2"/>
      <c r="BB257" s="2"/>
    </row>
    <row r="258" spans="49:54" ht="6" customHeight="1" x14ac:dyDescent="0.4">
      <c r="AW258" s="2"/>
      <c r="AX258" s="2"/>
      <c r="AY258" s="2"/>
      <c r="AZ258" s="2"/>
      <c r="BA258" s="2"/>
      <c r="BB258" s="2"/>
    </row>
    <row r="259" spans="49:54" ht="6" customHeight="1" x14ac:dyDescent="0.4">
      <c r="AW259" s="2"/>
      <c r="AX259" s="2"/>
      <c r="AY259" s="2"/>
      <c r="AZ259" s="2"/>
      <c r="BA259" s="2"/>
      <c r="BB259" s="2"/>
    </row>
    <row r="260" spans="49:54" ht="6" customHeight="1" x14ac:dyDescent="0.4">
      <c r="AW260" s="2"/>
      <c r="AX260" s="2"/>
      <c r="AY260" s="2"/>
      <c r="AZ260" s="2"/>
      <c r="BA260" s="2"/>
      <c r="BB260" s="2"/>
    </row>
    <row r="261" spans="49:54" ht="6" customHeight="1" x14ac:dyDescent="0.4">
      <c r="AW261" s="2"/>
      <c r="AX261" s="2"/>
      <c r="AY261" s="2"/>
      <c r="AZ261" s="2"/>
      <c r="BA261" s="2"/>
      <c r="BB261" s="2"/>
    </row>
    <row r="262" spans="49:54" ht="6" customHeight="1" x14ac:dyDescent="0.4">
      <c r="AW262" s="2"/>
      <c r="AX262" s="2"/>
      <c r="AY262" s="2"/>
      <c r="AZ262" s="2"/>
      <c r="BA262" s="2"/>
      <c r="BB262" s="2"/>
    </row>
    <row r="263" spans="49:54" ht="6" customHeight="1" x14ac:dyDescent="0.4">
      <c r="AW263" s="2"/>
      <c r="AX263" s="2"/>
      <c r="AY263" s="2"/>
      <c r="AZ263" s="2"/>
      <c r="BA263" s="2"/>
      <c r="BB263" s="2"/>
    </row>
    <row r="264" spans="49:54" ht="6" customHeight="1" x14ac:dyDescent="0.4">
      <c r="AW264" s="2"/>
      <c r="AX264" s="2"/>
      <c r="AY264" s="2"/>
      <c r="AZ264" s="2"/>
      <c r="BA264" s="2"/>
      <c r="BB264" s="2"/>
    </row>
    <row r="265" spans="49:54" ht="6" customHeight="1" x14ac:dyDescent="0.4">
      <c r="AW265" s="2"/>
      <c r="AX265" s="2"/>
      <c r="AY265" s="2"/>
      <c r="AZ265" s="2"/>
      <c r="BA265" s="2"/>
      <c r="BB265" s="2"/>
    </row>
    <row r="266" spans="49:54" ht="6" customHeight="1" x14ac:dyDescent="0.4">
      <c r="AW266" s="2"/>
      <c r="AX266" s="2"/>
      <c r="AY266" s="2"/>
      <c r="AZ266" s="2"/>
      <c r="BA266" s="2"/>
      <c r="BB266" s="2"/>
    </row>
    <row r="267" spans="49:54" ht="6" customHeight="1" x14ac:dyDescent="0.4">
      <c r="AW267" s="2"/>
      <c r="AX267" s="2"/>
      <c r="AY267" s="2"/>
      <c r="AZ267" s="2"/>
      <c r="BA267" s="2"/>
      <c r="BB267" s="2"/>
    </row>
    <row r="268" spans="49:54" ht="6" customHeight="1" x14ac:dyDescent="0.4">
      <c r="AW268" s="2"/>
      <c r="AX268" s="2"/>
      <c r="AY268" s="2"/>
      <c r="AZ268" s="2"/>
      <c r="BA268" s="2"/>
      <c r="BB268" s="2"/>
    </row>
    <row r="269" spans="49:54" ht="6" customHeight="1" x14ac:dyDescent="0.4">
      <c r="AW269" s="2"/>
      <c r="AX269" s="2"/>
      <c r="AY269" s="2"/>
      <c r="AZ269" s="2"/>
      <c r="BA269" s="2"/>
      <c r="BB269" s="2"/>
    </row>
    <row r="270" spans="49:54" ht="6" customHeight="1" x14ac:dyDescent="0.4">
      <c r="AW270" s="2"/>
      <c r="AX270" s="2"/>
      <c r="AY270" s="2"/>
      <c r="AZ270" s="2"/>
      <c r="BA270" s="2"/>
      <c r="BB270" s="2"/>
    </row>
    <row r="271" spans="49:54" ht="6" customHeight="1" x14ac:dyDescent="0.4">
      <c r="AW271" s="2"/>
      <c r="AX271" s="2"/>
      <c r="AY271" s="2"/>
      <c r="AZ271" s="2"/>
      <c r="BA271" s="2"/>
      <c r="BB271" s="2"/>
    </row>
    <row r="272" spans="49:54" ht="6" customHeight="1" x14ac:dyDescent="0.4">
      <c r="AW272" s="2"/>
      <c r="AX272" s="2"/>
      <c r="AY272" s="2"/>
      <c r="AZ272" s="2"/>
      <c r="BA272" s="2"/>
      <c r="BB272" s="2"/>
    </row>
    <row r="273" spans="49:54" ht="6" customHeight="1" x14ac:dyDescent="0.4">
      <c r="AW273" s="2"/>
      <c r="AX273" s="2"/>
      <c r="AY273" s="2"/>
      <c r="AZ273" s="2"/>
      <c r="BA273" s="2"/>
      <c r="BB273" s="2"/>
    </row>
    <row r="274" spans="49:54" ht="6" customHeight="1" x14ac:dyDescent="0.4">
      <c r="AW274" s="2"/>
      <c r="AX274" s="2"/>
      <c r="AY274" s="2"/>
      <c r="AZ274" s="2"/>
      <c r="BA274" s="2"/>
      <c r="BB274" s="2"/>
    </row>
    <row r="275" spans="49:54" ht="6" customHeight="1" x14ac:dyDescent="0.4">
      <c r="AW275" s="2"/>
      <c r="AX275" s="2"/>
      <c r="AY275" s="2"/>
      <c r="AZ275" s="2"/>
      <c r="BA275" s="2"/>
      <c r="BB275" s="2"/>
    </row>
    <row r="276" spans="49:54" ht="6" customHeight="1" x14ac:dyDescent="0.4">
      <c r="AW276" s="2"/>
      <c r="AX276" s="2"/>
      <c r="AY276" s="2"/>
      <c r="AZ276" s="2"/>
      <c r="BA276" s="2"/>
      <c r="BB276" s="2"/>
    </row>
    <row r="277" spans="49:54" ht="6" customHeight="1" x14ac:dyDescent="0.4">
      <c r="AW277" s="2"/>
      <c r="AX277" s="2"/>
      <c r="AY277" s="2"/>
      <c r="AZ277" s="2"/>
      <c r="BA277" s="2"/>
      <c r="BB277" s="2"/>
    </row>
    <row r="278" spans="49:54" ht="6" customHeight="1" x14ac:dyDescent="0.4">
      <c r="AW278" s="2"/>
      <c r="AX278" s="2"/>
      <c r="AY278" s="2"/>
      <c r="AZ278" s="2"/>
      <c r="BA278" s="2"/>
      <c r="BB278" s="2"/>
    </row>
    <row r="279" spans="49:54" ht="6" customHeight="1" x14ac:dyDescent="0.4">
      <c r="AW279" s="2"/>
      <c r="AX279" s="2"/>
      <c r="AY279" s="2"/>
      <c r="AZ279" s="2"/>
      <c r="BA279" s="2"/>
      <c r="BB279" s="2"/>
    </row>
    <row r="280" spans="49:54" ht="6" customHeight="1" x14ac:dyDescent="0.4">
      <c r="AW280" s="2"/>
      <c r="AX280" s="2"/>
      <c r="AY280" s="2"/>
      <c r="AZ280" s="2"/>
      <c r="BA280" s="2"/>
      <c r="BB280" s="2"/>
    </row>
    <row r="281" spans="49:54" ht="6" customHeight="1" x14ac:dyDescent="0.4">
      <c r="AW281" s="2"/>
      <c r="AX281" s="2"/>
      <c r="AY281" s="2"/>
      <c r="AZ281" s="2"/>
      <c r="BA281" s="2"/>
      <c r="BB281" s="2"/>
    </row>
    <row r="282" spans="49:54" ht="6" customHeight="1" x14ac:dyDescent="0.4">
      <c r="AW282" s="2"/>
      <c r="AX282" s="2"/>
      <c r="AY282" s="2"/>
      <c r="AZ282" s="2"/>
      <c r="BA282" s="2"/>
      <c r="BB282" s="2"/>
    </row>
    <row r="283" spans="49:54" ht="6" customHeight="1" x14ac:dyDescent="0.4">
      <c r="AW283" s="2"/>
      <c r="AX283" s="2"/>
      <c r="AY283" s="2"/>
      <c r="AZ283" s="2"/>
      <c r="BA283" s="2"/>
      <c r="BB283" s="2"/>
    </row>
    <row r="284" spans="49:54" ht="6" customHeight="1" x14ac:dyDescent="0.4">
      <c r="AW284" s="2"/>
      <c r="AX284" s="2"/>
      <c r="AY284" s="2"/>
      <c r="AZ284" s="2"/>
      <c r="BA284" s="2"/>
      <c r="BB284" s="2"/>
    </row>
    <row r="285" spans="49:54" ht="6" customHeight="1" x14ac:dyDescent="0.4">
      <c r="AW285" s="2"/>
      <c r="AX285" s="2"/>
      <c r="AY285" s="2"/>
      <c r="AZ285" s="2"/>
      <c r="BA285" s="2"/>
      <c r="BB285" s="2"/>
    </row>
    <row r="286" spans="49:54" ht="6" customHeight="1" x14ac:dyDescent="0.4">
      <c r="AW286" s="2"/>
      <c r="AX286" s="2"/>
      <c r="AY286" s="2"/>
      <c r="AZ286" s="2"/>
      <c r="BA286" s="2"/>
      <c r="BB286" s="2"/>
    </row>
    <row r="287" spans="49:54" ht="6" customHeight="1" x14ac:dyDescent="0.4">
      <c r="AW287" s="2"/>
      <c r="AX287" s="2"/>
      <c r="AY287" s="2"/>
      <c r="AZ287" s="2"/>
      <c r="BA287" s="2"/>
      <c r="BB287" s="2"/>
    </row>
    <row r="288" spans="49:54" ht="6" customHeight="1" x14ac:dyDescent="0.4">
      <c r="AW288" s="2"/>
      <c r="AX288" s="2"/>
      <c r="AY288" s="2"/>
      <c r="AZ288" s="2"/>
      <c r="BA288" s="2"/>
      <c r="BB288" s="2"/>
    </row>
    <row r="289" spans="49:54" ht="6" customHeight="1" x14ac:dyDescent="0.4">
      <c r="AW289" s="2"/>
      <c r="AX289" s="2"/>
      <c r="AY289" s="2"/>
      <c r="AZ289" s="2"/>
      <c r="BA289" s="2"/>
      <c r="BB289" s="2"/>
    </row>
    <row r="290" spans="49:54" ht="6" customHeight="1" x14ac:dyDescent="0.4">
      <c r="AW290" s="2"/>
      <c r="AX290" s="2"/>
      <c r="AY290" s="2"/>
      <c r="AZ290" s="2"/>
      <c r="BA290" s="2"/>
      <c r="BB290" s="2"/>
    </row>
    <row r="291" spans="49:54" ht="6" customHeight="1" x14ac:dyDescent="0.4">
      <c r="AW291" s="2"/>
      <c r="AX291" s="2"/>
      <c r="AY291" s="2"/>
      <c r="AZ291" s="2"/>
      <c r="BA291" s="2"/>
      <c r="BB291" s="2"/>
    </row>
    <row r="292" spans="49:54" ht="6" customHeight="1" x14ac:dyDescent="0.4">
      <c r="AW292" s="2"/>
      <c r="AX292" s="2"/>
      <c r="AY292" s="2"/>
      <c r="AZ292" s="2"/>
      <c r="BA292" s="2"/>
      <c r="BB292" s="2"/>
    </row>
    <row r="293" spans="49:54" ht="6" customHeight="1" x14ac:dyDescent="0.4">
      <c r="AW293" s="2"/>
      <c r="AX293" s="2"/>
      <c r="AY293" s="2"/>
      <c r="AZ293" s="2"/>
      <c r="BA293" s="2"/>
      <c r="BB293" s="2"/>
    </row>
    <row r="294" spans="49:54" ht="6" customHeight="1" x14ac:dyDescent="0.4">
      <c r="AW294" s="2"/>
      <c r="AX294" s="2"/>
      <c r="AY294" s="2"/>
      <c r="AZ294" s="2"/>
      <c r="BA294" s="2"/>
      <c r="BB294" s="2"/>
    </row>
    <row r="295" spans="49:54" ht="6" customHeight="1" x14ac:dyDescent="0.4">
      <c r="AW295" s="2"/>
      <c r="AX295" s="2"/>
      <c r="AY295" s="2"/>
      <c r="AZ295" s="2"/>
      <c r="BA295" s="2"/>
      <c r="BB295" s="2"/>
    </row>
    <row r="296" spans="49:54" ht="6" customHeight="1" x14ac:dyDescent="0.4">
      <c r="AW296" s="2"/>
      <c r="AX296" s="2"/>
      <c r="AY296" s="2"/>
      <c r="AZ296" s="2"/>
      <c r="BA296" s="2"/>
      <c r="BB296" s="2"/>
    </row>
    <row r="297" spans="49:54" ht="6" customHeight="1" x14ac:dyDescent="0.4">
      <c r="AW297" s="2"/>
      <c r="AX297" s="2"/>
      <c r="AY297" s="2"/>
      <c r="AZ297" s="2"/>
      <c r="BA297" s="2"/>
      <c r="BB297" s="2"/>
    </row>
    <row r="298" spans="49:54" ht="6" customHeight="1" x14ac:dyDescent="0.4">
      <c r="AW298" s="2"/>
      <c r="AX298" s="2"/>
      <c r="AY298" s="2"/>
      <c r="AZ298" s="2"/>
      <c r="BA298" s="2"/>
      <c r="BB298" s="2"/>
    </row>
    <row r="299" spans="49:54" ht="6" customHeight="1" x14ac:dyDescent="0.4">
      <c r="AW299" s="2"/>
      <c r="AX299" s="2"/>
      <c r="AY299" s="2"/>
      <c r="AZ299" s="2"/>
      <c r="BA299" s="2"/>
      <c r="BB299" s="2"/>
    </row>
    <row r="300" spans="49:54" ht="6" customHeight="1" x14ac:dyDescent="0.4">
      <c r="AW300" s="2"/>
      <c r="AX300" s="2"/>
      <c r="AY300" s="2"/>
      <c r="AZ300" s="2"/>
      <c r="BA300" s="2"/>
      <c r="BB300" s="2"/>
    </row>
    <row r="301" spans="49:54" ht="6" customHeight="1" x14ac:dyDescent="0.4">
      <c r="AW301" s="2"/>
      <c r="AX301" s="2"/>
      <c r="AY301" s="2"/>
      <c r="AZ301" s="2"/>
      <c r="BA301" s="2"/>
      <c r="BB301" s="2"/>
    </row>
    <row r="302" spans="49:54" ht="6" customHeight="1" x14ac:dyDescent="0.4">
      <c r="AW302" s="2"/>
      <c r="AX302" s="2"/>
      <c r="AY302" s="2"/>
      <c r="AZ302" s="2"/>
      <c r="BA302" s="2"/>
      <c r="BB302" s="2"/>
    </row>
    <row r="303" spans="49:54" ht="6" customHeight="1" x14ac:dyDescent="0.4">
      <c r="AW303" s="2"/>
      <c r="AX303" s="2"/>
      <c r="AY303" s="2"/>
      <c r="AZ303" s="2"/>
      <c r="BA303" s="2"/>
      <c r="BB303" s="2"/>
    </row>
    <row r="304" spans="49:54" ht="6" customHeight="1" x14ac:dyDescent="0.4">
      <c r="AW304" s="2"/>
      <c r="AX304" s="2"/>
      <c r="AY304" s="2"/>
      <c r="AZ304" s="2"/>
      <c r="BA304" s="2"/>
      <c r="BB304" s="2"/>
    </row>
    <row r="305" spans="49:54" ht="6" customHeight="1" x14ac:dyDescent="0.4">
      <c r="AW305" s="2"/>
      <c r="AX305" s="2"/>
      <c r="AY305" s="2"/>
      <c r="AZ305" s="2"/>
      <c r="BA305" s="2"/>
      <c r="BB305" s="2"/>
    </row>
    <row r="306" spans="49:54" ht="6" customHeight="1" x14ac:dyDescent="0.4">
      <c r="AW306" s="2"/>
      <c r="AX306" s="2"/>
      <c r="AY306" s="2"/>
      <c r="AZ306" s="2"/>
      <c r="BA306" s="2"/>
      <c r="BB306" s="2"/>
    </row>
    <row r="307" spans="49:54" ht="6" customHeight="1" x14ac:dyDescent="0.4">
      <c r="AW307" s="2"/>
      <c r="AX307" s="2"/>
      <c r="AY307" s="2"/>
      <c r="AZ307" s="2"/>
      <c r="BA307" s="2"/>
      <c r="BB307" s="2"/>
    </row>
    <row r="308" spans="49:54" ht="6" customHeight="1" x14ac:dyDescent="0.4">
      <c r="AW308" s="2"/>
      <c r="AX308" s="2"/>
      <c r="AY308" s="2"/>
      <c r="AZ308" s="2"/>
      <c r="BA308" s="2"/>
      <c r="BB308" s="2"/>
    </row>
    <row r="309" spans="49:54" ht="6" customHeight="1" x14ac:dyDescent="0.4">
      <c r="AW309" s="2"/>
      <c r="AX309" s="2"/>
      <c r="AY309" s="2"/>
      <c r="AZ309" s="2"/>
      <c r="BA309" s="2"/>
      <c r="BB309" s="2"/>
    </row>
    <row r="310" spans="49:54" ht="6" customHeight="1" x14ac:dyDescent="0.4">
      <c r="AW310" s="2"/>
      <c r="AX310" s="2"/>
      <c r="AY310" s="2"/>
      <c r="AZ310" s="2"/>
      <c r="BA310" s="2"/>
      <c r="BB310" s="2"/>
    </row>
    <row r="311" spans="49:54" ht="6" customHeight="1" x14ac:dyDescent="0.4">
      <c r="AW311" s="2"/>
      <c r="AX311" s="2"/>
      <c r="AY311" s="2"/>
      <c r="AZ311" s="2"/>
      <c r="BA311" s="2"/>
      <c r="BB311" s="2"/>
    </row>
    <row r="312" spans="49:54" ht="6" customHeight="1" x14ac:dyDescent="0.4">
      <c r="AW312" s="2"/>
      <c r="AX312" s="2"/>
      <c r="AY312" s="2"/>
      <c r="AZ312" s="2"/>
      <c r="BA312" s="2"/>
      <c r="BB312" s="2"/>
    </row>
    <row r="313" spans="49:54" ht="6" customHeight="1" x14ac:dyDescent="0.4">
      <c r="AW313" s="2"/>
      <c r="AX313" s="2"/>
      <c r="AY313" s="2"/>
      <c r="AZ313" s="2"/>
      <c r="BA313" s="2"/>
      <c r="BB313" s="2"/>
    </row>
    <row r="314" spans="49:54" ht="6" customHeight="1" x14ac:dyDescent="0.4">
      <c r="AW314" s="2"/>
      <c r="AX314" s="2"/>
      <c r="AY314" s="2"/>
      <c r="AZ314" s="2"/>
      <c r="BA314" s="2"/>
      <c r="BB314" s="2"/>
    </row>
    <row r="315" spans="49:54" ht="6" customHeight="1" x14ac:dyDescent="0.4">
      <c r="AW315" s="2"/>
      <c r="AX315" s="2"/>
      <c r="AY315" s="2"/>
      <c r="AZ315" s="2"/>
      <c r="BA315" s="2"/>
      <c r="BB315" s="2"/>
    </row>
    <row r="316" spans="49:54" ht="6" customHeight="1" x14ac:dyDescent="0.4">
      <c r="AW316" s="2"/>
      <c r="AX316" s="2"/>
      <c r="AY316" s="2"/>
      <c r="AZ316" s="2"/>
      <c r="BA316" s="2"/>
      <c r="BB316" s="2"/>
    </row>
    <row r="317" spans="49:54" ht="6" customHeight="1" x14ac:dyDescent="0.4">
      <c r="AW317" s="2"/>
      <c r="AX317" s="2"/>
      <c r="AY317" s="2"/>
      <c r="AZ317" s="2"/>
      <c r="BA317" s="2"/>
      <c r="BB317" s="2"/>
    </row>
    <row r="318" spans="49:54" ht="6" customHeight="1" x14ac:dyDescent="0.4">
      <c r="AW318" s="2"/>
      <c r="AX318" s="2"/>
      <c r="AY318" s="2"/>
      <c r="AZ318" s="2"/>
      <c r="BA318" s="2"/>
      <c r="BB318" s="2"/>
    </row>
    <row r="319" spans="49:54" ht="6" customHeight="1" x14ac:dyDescent="0.4">
      <c r="AW319" s="2"/>
      <c r="AX319" s="2"/>
      <c r="AY319" s="2"/>
      <c r="AZ319" s="2"/>
      <c r="BA319" s="2"/>
      <c r="BB319" s="2"/>
    </row>
    <row r="320" spans="49:54" ht="6" customHeight="1" x14ac:dyDescent="0.4">
      <c r="AW320" s="2"/>
      <c r="AX320" s="2"/>
      <c r="AY320" s="2"/>
      <c r="AZ320" s="2"/>
      <c r="BA320" s="2"/>
      <c r="BB320" s="2"/>
    </row>
    <row r="321" spans="49:54" ht="6" customHeight="1" x14ac:dyDescent="0.4">
      <c r="AW321" s="2"/>
      <c r="AX321" s="2"/>
      <c r="AY321" s="2"/>
      <c r="AZ321" s="2"/>
      <c r="BA321" s="2"/>
      <c r="BB321" s="2"/>
    </row>
    <row r="322" spans="49:54" ht="6" customHeight="1" x14ac:dyDescent="0.4">
      <c r="AW322" s="2"/>
      <c r="AX322" s="2"/>
      <c r="AY322" s="2"/>
      <c r="AZ322" s="2"/>
      <c r="BA322" s="2"/>
      <c r="BB322" s="2"/>
    </row>
    <row r="323" spans="49:54" ht="6" customHeight="1" x14ac:dyDescent="0.4">
      <c r="AW323" s="2"/>
      <c r="AX323" s="2"/>
      <c r="AY323" s="2"/>
      <c r="AZ323" s="2"/>
      <c r="BA323" s="2"/>
      <c r="BB323" s="2"/>
    </row>
    <row r="324" spans="49:54" ht="6" customHeight="1" x14ac:dyDescent="0.4">
      <c r="AW324" s="2"/>
      <c r="AX324" s="2"/>
      <c r="AY324" s="2"/>
      <c r="AZ324" s="2"/>
      <c r="BA324" s="2"/>
      <c r="BB324" s="2"/>
    </row>
    <row r="325" spans="49:54" ht="6" customHeight="1" x14ac:dyDescent="0.4">
      <c r="AW325" s="2"/>
      <c r="AX325" s="2"/>
      <c r="AY325" s="2"/>
      <c r="AZ325" s="2"/>
      <c r="BA325" s="2"/>
      <c r="BB325" s="2"/>
    </row>
    <row r="326" spans="49:54" ht="6" customHeight="1" x14ac:dyDescent="0.4">
      <c r="AW326" s="2"/>
      <c r="AX326" s="2"/>
      <c r="AY326" s="2"/>
      <c r="AZ326" s="2"/>
      <c r="BA326" s="2"/>
      <c r="BB326" s="2"/>
    </row>
    <row r="327" spans="49:54" ht="6" customHeight="1" x14ac:dyDescent="0.4">
      <c r="AW327" s="2"/>
      <c r="AX327" s="2"/>
      <c r="AY327" s="2"/>
      <c r="AZ327" s="2"/>
      <c r="BA327" s="2"/>
      <c r="BB327" s="2"/>
    </row>
    <row r="328" spans="49:54" ht="6" customHeight="1" x14ac:dyDescent="0.4">
      <c r="AW328" s="2"/>
      <c r="AX328" s="2"/>
      <c r="AY328" s="2"/>
      <c r="AZ328" s="2"/>
      <c r="BA328" s="2"/>
      <c r="BB328" s="2"/>
    </row>
    <row r="329" spans="49:54" ht="6" customHeight="1" x14ac:dyDescent="0.4">
      <c r="AW329" s="2"/>
      <c r="AX329" s="2"/>
      <c r="AY329" s="2"/>
      <c r="AZ329" s="2"/>
      <c r="BA329" s="2"/>
      <c r="BB329" s="2"/>
    </row>
    <row r="330" spans="49:54" ht="6" customHeight="1" x14ac:dyDescent="0.4">
      <c r="AW330" s="2"/>
      <c r="AX330" s="2"/>
      <c r="AY330" s="2"/>
      <c r="AZ330" s="2"/>
      <c r="BA330" s="2"/>
      <c r="BB330" s="2"/>
    </row>
    <row r="331" spans="49:54" ht="6" customHeight="1" x14ac:dyDescent="0.4">
      <c r="AW331" s="2"/>
      <c r="AX331" s="2"/>
      <c r="AY331" s="2"/>
      <c r="AZ331" s="2"/>
      <c r="BA331" s="2"/>
      <c r="BB331" s="2"/>
    </row>
    <row r="332" spans="49:54" ht="6" customHeight="1" x14ac:dyDescent="0.4">
      <c r="AW332" s="2"/>
      <c r="AX332" s="2"/>
      <c r="AY332" s="2"/>
      <c r="AZ332" s="2"/>
      <c r="BA332" s="2"/>
      <c r="BB332" s="2"/>
    </row>
    <row r="333" spans="49:54" ht="6" customHeight="1" x14ac:dyDescent="0.4">
      <c r="AW333" s="2"/>
      <c r="AX333" s="2"/>
      <c r="AY333" s="2"/>
      <c r="AZ333" s="2"/>
      <c r="BA333" s="2"/>
      <c r="BB333" s="2"/>
    </row>
    <row r="334" spans="49:54" ht="6" customHeight="1" x14ac:dyDescent="0.4">
      <c r="AW334" s="2"/>
      <c r="AX334" s="2"/>
      <c r="AY334" s="2"/>
      <c r="AZ334" s="2"/>
      <c r="BA334" s="2"/>
      <c r="BB334" s="2"/>
    </row>
    <row r="335" spans="49:54" ht="6" customHeight="1" x14ac:dyDescent="0.4">
      <c r="AW335" s="2"/>
      <c r="AX335" s="2"/>
      <c r="AY335" s="2"/>
      <c r="AZ335" s="2"/>
      <c r="BA335" s="2"/>
      <c r="BB335" s="2"/>
    </row>
    <row r="336" spans="49:54" ht="6" customHeight="1" x14ac:dyDescent="0.4">
      <c r="AW336" s="2"/>
      <c r="AX336" s="2"/>
      <c r="AY336" s="2"/>
      <c r="AZ336" s="2"/>
      <c r="BA336" s="2"/>
      <c r="BB336" s="2"/>
    </row>
    <row r="337" spans="49:54" ht="6" customHeight="1" x14ac:dyDescent="0.4">
      <c r="AW337" s="2"/>
      <c r="AX337" s="2"/>
      <c r="AY337" s="2"/>
      <c r="AZ337" s="2"/>
      <c r="BA337" s="2"/>
      <c r="BB337" s="2"/>
    </row>
    <row r="338" spans="49:54" ht="6" customHeight="1" x14ac:dyDescent="0.4">
      <c r="AW338" s="2"/>
      <c r="AX338" s="2"/>
      <c r="AY338" s="2"/>
      <c r="AZ338" s="2"/>
      <c r="BA338" s="2"/>
      <c r="BB338" s="2"/>
    </row>
    <row r="339" spans="49:54" ht="6" customHeight="1" x14ac:dyDescent="0.4">
      <c r="AW339" s="2"/>
      <c r="AX339" s="2"/>
      <c r="AY339" s="2"/>
      <c r="AZ339" s="2"/>
      <c r="BA339" s="2"/>
      <c r="BB339" s="2"/>
    </row>
    <row r="340" spans="49:54" ht="6" customHeight="1" x14ac:dyDescent="0.4">
      <c r="AW340" s="2"/>
      <c r="AX340" s="2"/>
      <c r="AY340" s="2"/>
      <c r="AZ340" s="2"/>
      <c r="BA340" s="2"/>
      <c r="BB340" s="2"/>
    </row>
    <row r="341" spans="49:54" ht="6" customHeight="1" x14ac:dyDescent="0.4">
      <c r="AW341" s="2"/>
      <c r="AX341" s="2"/>
      <c r="AY341" s="2"/>
      <c r="AZ341" s="2"/>
      <c r="BA341" s="2"/>
      <c r="BB341" s="2"/>
    </row>
    <row r="342" spans="49:54" ht="6" customHeight="1" x14ac:dyDescent="0.4">
      <c r="AW342" s="2"/>
      <c r="AX342" s="2"/>
      <c r="AY342" s="2"/>
      <c r="AZ342" s="2"/>
      <c r="BA342" s="2"/>
      <c r="BB342" s="2"/>
    </row>
    <row r="343" spans="49:54" ht="6" customHeight="1" x14ac:dyDescent="0.4">
      <c r="AW343" s="2"/>
      <c r="AX343" s="2"/>
      <c r="AY343" s="2"/>
      <c r="AZ343" s="2"/>
      <c r="BA343" s="2"/>
      <c r="BB343" s="2"/>
    </row>
    <row r="344" spans="49:54" ht="6" customHeight="1" x14ac:dyDescent="0.4">
      <c r="AW344" s="2"/>
      <c r="AX344" s="2"/>
      <c r="AY344" s="2"/>
      <c r="AZ344" s="2"/>
      <c r="BA344" s="2"/>
      <c r="BB344" s="2"/>
    </row>
    <row r="345" spans="49:54" ht="6" customHeight="1" x14ac:dyDescent="0.4">
      <c r="AW345" s="2"/>
      <c r="AX345" s="2"/>
      <c r="AY345" s="2"/>
      <c r="AZ345" s="2"/>
      <c r="BA345" s="2"/>
      <c r="BB345" s="2"/>
    </row>
    <row r="346" spans="49:54" ht="6" customHeight="1" x14ac:dyDescent="0.4">
      <c r="AW346" s="2"/>
      <c r="AX346" s="2"/>
      <c r="AY346" s="2"/>
      <c r="AZ346" s="2"/>
      <c r="BA346" s="2"/>
      <c r="BB346" s="2"/>
    </row>
    <row r="347" spans="49:54" ht="6" customHeight="1" x14ac:dyDescent="0.4">
      <c r="AW347" s="2"/>
      <c r="AX347" s="2"/>
      <c r="AY347" s="2"/>
      <c r="AZ347" s="2"/>
      <c r="BA347" s="2"/>
      <c r="BB347" s="2"/>
    </row>
    <row r="348" spans="49:54" ht="6" customHeight="1" x14ac:dyDescent="0.4">
      <c r="AW348" s="2"/>
      <c r="AX348" s="2"/>
      <c r="AY348" s="2"/>
      <c r="AZ348" s="2"/>
      <c r="BA348" s="2"/>
      <c r="BB348" s="2"/>
    </row>
    <row r="349" spans="49:54" ht="6" customHeight="1" x14ac:dyDescent="0.4">
      <c r="AW349" s="2"/>
      <c r="AX349" s="2"/>
      <c r="AY349" s="2"/>
      <c r="AZ349" s="2"/>
      <c r="BA349" s="2"/>
      <c r="BB349" s="2"/>
    </row>
    <row r="350" spans="49:54" ht="6" customHeight="1" x14ac:dyDescent="0.4">
      <c r="AW350" s="2"/>
      <c r="AX350" s="2"/>
      <c r="AY350" s="2"/>
      <c r="AZ350" s="2"/>
      <c r="BA350" s="2"/>
      <c r="BB350" s="2"/>
    </row>
    <row r="351" spans="49:54" ht="6" customHeight="1" x14ac:dyDescent="0.4">
      <c r="AW351" s="2"/>
      <c r="AX351" s="2"/>
      <c r="AY351" s="2"/>
      <c r="AZ351" s="2"/>
      <c r="BA351" s="2"/>
      <c r="BB351" s="2"/>
    </row>
    <row r="352" spans="49:54" ht="6" customHeight="1" x14ac:dyDescent="0.4">
      <c r="AW352" s="2"/>
      <c r="AX352" s="2"/>
      <c r="AY352" s="2"/>
      <c r="AZ352" s="2"/>
      <c r="BA352" s="2"/>
      <c r="BB352" s="2"/>
    </row>
    <row r="353" spans="49:54" ht="6" customHeight="1" x14ac:dyDescent="0.4">
      <c r="AW353" s="2"/>
      <c r="AX353" s="2"/>
      <c r="AY353" s="2"/>
      <c r="AZ353" s="2"/>
      <c r="BA353" s="2"/>
      <c r="BB353" s="2"/>
    </row>
    <row r="354" spans="49:54" ht="6" customHeight="1" x14ac:dyDescent="0.4">
      <c r="AW354" s="2"/>
      <c r="AX354" s="2"/>
      <c r="AY354" s="2"/>
      <c r="AZ354" s="2"/>
      <c r="BA354" s="2"/>
      <c r="BB354" s="2"/>
    </row>
    <row r="355" spans="49:54" ht="6" customHeight="1" x14ac:dyDescent="0.4">
      <c r="AW355" s="2"/>
      <c r="AX355" s="2"/>
      <c r="AY355" s="2"/>
      <c r="AZ355" s="2"/>
      <c r="BA355" s="2"/>
      <c r="BB355" s="2"/>
    </row>
    <row r="356" spans="49:54" ht="6" customHeight="1" x14ac:dyDescent="0.4">
      <c r="AW356" s="2"/>
      <c r="AX356" s="2"/>
      <c r="AY356" s="2"/>
      <c r="AZ356" s="2"/>
      <c r="BA356" s="2"/>
      <c r="BB356" s="2"/>
    </row>
    <row r="357" spans="49:54" ht="6" customHeight="1" x14ac:dyDescent="0.4">
      <c r="AW357" s="2"/>
      <c r="AX357" s="2"/>
      <c r="AY357" s="2"/>
      <c r="AZ357" s="2"/>
      <c r="BA357" s="2"/>
      <c r="BB357" s="2"/>
    </row>
    <row r="358" spans="49:54" ht="6" customHeight="1" x14ac:dyDescent="0.4">
      <c r="AW358" s="2"/>
      <c r="AX358" s="2"/>
      <c r="AY358" s="2"/>
      <c r="AZ358" s="2"/>
      <c r="BA358" s="2"/>
      <c r="BB358" s="2"/>
    </row>
    <row r="359" spans="49:54" ht="6" customHeight="1" x14ac:dyDescent="0.4">
      <c r="AW359" s="2"/>
      <c r="AX359" s="2"/>
      <c r="AY359" s="2"/>
      <c r="AZ359" s="2"/>
      <c r="BA359" s="2"/>
      <c r="BB359" s="2"/>
    </row>
    <row r="360" spans="49:54" ht="6" customHeight="1" x14ac:dyDescent="0.4">
      <c r="AW360" s="2"/>
      <c r="AX360" s="2"/>
      <c r="AY360" s="2"/>
      <c r="AZ360" s="2"/>
      <c r="BA360" s="2"/>
      <c r="BB360" s="2"/>
    </row>
    <row r="361" spans="49:54" ht="6" customHeight="1" x14ac:dyDescent="0.4">
      <c r="AW361" s="2"/>
      <c r="AX361" s="2"/>
      <c r="AY361" s="2"/>
      <c r="AZ361" s="2"/>
      <c r="BA361" s="2"/>
      <c r="BB361" s="2"/>
    </row>
    <row r="362" spans="49:54" ht="6" customHeight="1" x14ac:dyDescent="0.4">
      <c r="AW362" s="2"/>
      <c r="AX362" s="2"/>
      <c r="AY362" s="2"/>
      <c r="AZ362" s="2"/>
      <c r="BA362" s="2"/>
      <c r="BB362" s="2"/>
    </row>
    <row r="363" spans="49:54" ht="6" customHeight="1" x14ac:dyDescent="0.4">
      <c r="AW363" s="2"/>
      <c r="AX363" s="2"/>
      <c r="AY363" s="2"/>
      <c r="AZ363" s="2"/>
      <c r="BA363" s="2"/>
      <c r="BB363" s="2"/>
    </row>
    <row r="364" spans="49:54" ht="6" customHeight="1" x14ac:dyDescent="0.4">
      <c r="AW364" s="2"/>
      <c r="AX364" s="2"/>
      <c r="AY364" s="2"/>
      <c r="AZ364" s="2"/>
      <c r="BA364" s="2"/>
      <c r="BB364" s="2"/>
    </row>
    <row r="365" spans="49:54" ht="6" customHeight="1" x14ac:dyDescent="0.4">
      <c r="AW365" s="2"/>
      <c r="AX365" s="2"/>
      <c r="AY365" s="2"/>
      <c r="AZ365" s="2"/>
      <c r="BA365" s="2"/>
      <c r="BB365" s="2"/>
    </row>
    <row r="366" spans="49:54" ht="6" customHeight="1" x14ac:dyDescent="0.4">
      <c r="AW366" s="2"/>
      <c r="AX366" s="2"/>
      <c r="AY366" s="2"/>
      <c r="AZ366" s="2"/>
      <c r="BA366" s="2"/>
      <c r="BB366" s="2"/>
    </row>
    <row r="367" spans="49:54" ht="6" customHeight="1" x14ac:dyDescent="0.4">
      <c r="AW367" s="2"/>
      <c r="AX367" s="2"/>
      <c r="AY367" s="2"/>
      <c r="AZ367" s="2"/>
      <c r="BA367" s="2"/>
      <c r="BB367" s="2"/>
    </row>
    <row r="368" spans="49:54" ht="6" customHeight="1" x14ac:dyDescent="0.4">
      <c r="AW368" s="2"/>
      <c r="AX368" s="2"/>
      <c r="AY368" s="2"/>
      <c r="AZ368" s="2"/>
      <c r="BA368" s="2"/>
      <c r="BB368" s="2"/>
    </row>
    <row r="369" spans="49:54" ht="6" customHeight="1" x14ac:dyDescent="0.4">
      <c r="AW369" s="2"/>
      <c r="AX369" s="2"/>
      <c r="AY369" s="2"/>
      <c r="AZ369" s="2"/>
      <c r="BA369" s="2"/>
      <c r="BB369" s="2"/>
    </row>
    <row r="370" spans="49:54" ht="6" customHeight="1" x14ac:dyDescent="0.4">
      <c r="AW370" s="2"/>
      <c r="AX370" s="2"/>
      <c r="AY370" s="2"/>
      <c r="AZ370" s="2"/>
      <c r="BA370" s="2"/>
      <c r="BB370" s="2"/>
    </row>
    <row r="371" spans="49:54" ht="6" customHeight="1" x14ac:dyDescent="0.4">
      <c r="AW371" s="2"/>
      <c r="AX371" s="2"/>
      <c r="AY371" s="2"/>
      <c r="AZ371" s="2"/>
      <c r="BA371" s="2"/>
      <c r="BB371" s="2"/>
    </row>
    <row r="372" spans="49:54" ht="6" customHeight="1" x14ac:dyDescent="0.4">
      <c r="AW372" s="2"/>
      <c r="AX372" s="2"/>
      <c r="AY372" s="2"/>
      <c r="AZ372" s="2"/>
      <c r="BA372" s="2"/>
      <c r="BB372" s="2"/>
    </row>
    <row r="373" spans="49:54" ht="6" customHeight="1" x14ac:dyDescent="0.4">
      <c r="AW373" s="2"/>
      <c r="AX373" s="2"/>
      <c r="AY373" s="2"/>
      <c r="AZ373" s="2"/>
      <c r="BA373" s="2"/>
      <c r="BB373" s="2"/>
    </row>
    <row r="374" spans="49:54" ht="6" customHeight="1" x14ac:dyDescent="0.4">
      <c r="AW374" s="2"/>
      <c r="AX374" s="2"/>
      <c r="AY374" s="2"/>
      <c r="AZ374" s="2"/>
      <c r="BA374" s="2"/>
      <c r="BB374" s="2"/>
    </row>
    <row r="375" spans="49:54" ht="6" customHeight="1" x14ac:dyDescent="0.4">
      <c r="AW375" s="2"/>
      <c r="AX375" s="2"/>
      <c r="AY375" s="2"/>
      <c r="AZ375" s="2"/>
      <c r="BA375" s="2"/>
      <c r="BB375" s="2"/>
    </row>
    <row r="376" spans="49:54" ht="6" customHeight="1" x14ac:dyDescent="0.4">
      <c r="AW376" s="2"/>
      <c r="AX376" s="2"/>
      <c r="AY376" s="2"/>
      <c r="AZ376" s="2"/>
      <c r="BA376" s="2"/>
      <c r="BB376" s="2"/>
    </row>
    <row r="377" spans="49:54" ht="6" customHeight="1" x14ac:dyDescent="0.4">
      <c r="AW377" s="2"/>
      <c r="AX377" s="2"/>
      <c r="AY377" s="2"/>
      <c r="AZ377" s="2"/>
      <c r="BA377" s="2"/>
      <c r="BB377" s="2"/>
    </row>
    <row r="378" spans="49:54" ht="6" customHeight="1" x14ac:dyDescent="0.4">
      <c r="AW378" s="2"/>
      <c r="AX378" s="2"/>
      <c r="AY378" s="2"/>
      <c r="AZ378" s="2"/>
      <c r="BA378" s="2"/>
      <c r="BB378" s="2"/>
    </row>
    <row r="379" spans="49:54" ht="6" customHeight="1" x14ac:dyDescent="0.4">
      <c r="AW379" s="2"/>
      <c r="AX379" s="2"/>
      <c r="AY379" s="2"/>
      <c r="AZ379" s="2"/>
      <c r="BA379" s="2"/>
      <c r="BB379" s="2"/>
    </row>
    <row r="380" spans="49:54" ht="6" customHeight="1" x14ac:dyDescent="0.4">
      <c r="AW380" s="2"/>
      <c r="AX380" s="2"/>
      <c r="AY380" s="2"/>
      <c r="AZ380" s="2"/>
      <c r="BA380" s="2"/>
      <c r="BB380" s="2"/>
    </row>
    <row r="381" spans="49:54" ht="6" customHeight="1" x14ac:dyDescent="0.4">
      <c r="AW381" s="2"/>
      <c r="AX381" s="2"/>
      <c r="AY381" s="2"/>
      <c r="AZ381" s="2"/>
      <c r="BA381" s="2"/>
      <c r="BB381" s="2"/>
    </row>
    <row r="382" spans="49:54" ht="6" customHeight="1" x14ac:dyDescent="0.4">
      <c r="AW382" s="2"/>
      <c r="AX382" s="2"/>
      <c r="AY382" s="2"/>
      <c r="AZ382" s="2"/>
      <c r="BA382" s="2"/>
      <c r="BB382" s="2"/>
    </row>
    <row r="383" spans="49:54" ht="6" customHeight="1" x14ac:dyDescent="0.4">
      <c r="AW383" s="2"/>
      <c r="AX383" s="2"/>
      <c r="AY383" s="2"/>
      <c r="AZ383" s="2"/>
      <c r="BA383" s="2"/>
      <c r="BB383" s="2"/>
    </row>
    <row r="384" spans="49:54" ht="6" customHeight="1" x14ac:dyDescent="0.4">
      <c r="AW384" s="2"/>
      <c r="AX384" s="2"/>
      <c r="AY384" s="2"/>
      <c r="AZ384" s="2"/>
      <c r="BA384" s="2"/>
      <c r="BB384" s="2"/>
    </row>
    <row r="385" spans="49:54" ht="6" customHeight="1" x14ac:dyDescent="0.4">
      <c r="AW385" s="2"/>
      <c r="AX385" s="2"/>
      <c r="AY385" s="2"/>
      <c r="AZ385" s="2"/>
      <c r="BA385" s="2"/>
      <c r="BB385" s="2"/>
    </row>
    <row r="386" spans="49:54" ht="6" customHeight="1" x14ac:dyDescent="0.4">
      <c r="AW386" s="2"/>
      <c r="AX386" s="2"/>
      <c r="AY386" s="2"/>
      <c r="AZ386" s="2"/>
      <c r="BA386" s="2"/>
      <c r="BB386" s="2"/>
    </row>
    <row r="387" spans="49:54" ht="6" customHeight="1" x14ac:dyDescent="0.4">
      <c r="AW387" s="2"/>
      <c r="AX387" s="2"/>
      <c r="AY387" s="2"/>
      <c r="AZ387" s="2"/>
      <c r="BA387" s="2"/>
      <c r="BB387" s="2"/>
    </row>
    <row r="388" spans="49:54" ht="6" customHeight="1" x14ac:dyDescent="0.4">
      <c r="AW388" s="2"/>
      <c r="AX388" s="2"/>
      <c r="AY388" s="2"/>
      <c r="AZ388" s="2"/>
      <c r="BA388" s="2"/>
      <c r="BB388" s="2"/>
    </row>
    <row r="389" spans="49:54" ht="6" customHeight="1" x14ac:dyDescent="0.4">
      <c r="AW389" s="2"/>
      <c r="AX389" s="2"/>
      <c r="AY389" s="2"/>
      <c r="AZ389" s="2"/>
      <c r="BA389" s="2"/>
      <c r="BB389" s="2"/>
    </row>
    <row r="390" spans="49:54" ht="6" customHeight="1" x14ac:dyDescent="0.4">
      <c r="AW390" s="2"/>
      <c r="AX390" s="2"/>
      <c r="AY390" s="2"/>
      <c r="AZ390" s="2"/>
      <c r="BA390" s="2"/>
      <c r="BB390" s="2"/>
    </row>
    <row r="391" spans="49:54" ht="6" customHeight="1" x14ac:dyDescent="0.4">
      <c r="AW391" s="2"/>
      <c r="AX391" s="2"/>
      <c r="AY391" s="2"/>
      <c r="AZ391" s="2"/>
      <c r="BA391" s="2"/>
      <c r="BB391" s="2"/>
    </row>
    <row r="392" spans="49:54" ht="6" customHeight="1" x14ac:dyDescent="0.4">
      <c r="AW392" s="2"/>
      <c r="AX392" s="2"/>
      <c r="AY392" s="2"/>
      <c r="AZ392" s="2"/>
      <c r="BA392" s="2"/>
      <c r="BB392" s="2"/>
    </row>
    <row r="393" spans="49:54" ht="6" customHeight="1" x14ac:dyDescent="0.4">
      <c r="AW393" s="2"/>
      <c r="AX393" s="2"/>
      <c r="AY393" s="2"/>
      <c r="AZ393" s="2"/>
      <c r="BA393" s="2"/>
      <c r="BB393" s="2"/>
    </row>
    <row r="394" spans="49:54" ht="6" customHeight="1" x14ac:dyDescent="0.4">
      <c r="AW394" s="2"/>
      <c r="AX394" s="2"/>
      <c r="AY394" s="2"/>
      <c r="AZ394" s="2"/>
      <c r="BA394" s="2"/>
      <c r="BB394" s="2"/>
    </row>
    <row r="395" spans="49:54" ht="6" customHeight="1" x14ac:dyDescent="0.4">
      <c r="AW395" s="2"/>
      <c r="AX395" s="2"/>
      <c r="AY395" s="2"/>
      <c r="AZ395" s="2"/>
      <c r="BA395" s="2"/>
      <c r="BB395" s="2"/>
    </row>
    <row r="396" spans="49:54" ht="6" customHeight="1" x14ac:dyDescent="0.4">
      <c r="AW396" s="2"/>
      <c r="AX396" s="2"/>
      <c r="AY396" s="2"/>
      <c r="AZ396" s="2"/>
      <c r="BA396" s="2"/>
      <c r="BB396" s="2"/>
    </row>
  </sheetData>
  <sheetProtection password="CCEB" sheet="1" objects="1" scenarios="1"/>
  <protectedRanges>
    <protectedRange sqref="AB105:AB107 AH105:AH107 AK105:AK106 AT105:AT106 AM107 AU107" name="範囲3"/>
    <protectedRange sqref="AB110:AB111 AK110:AK111 AO110:BA111" name="範囲3_4"/>
  </protectedRanges>
  <mergeCells count="275">
    <mergeCell ref="A136:A139"/>
    <mergeCell ref="AV139:BA139"/>
    <mergeCell ref="B141:G141"/>
    <mergeCell ref="H141:M141"/>
    <mergeCell ref="N141:S141"/>
    <mergeCell ref="T141:Y141"/>
    <mergeCell ref="A142:A145"/>
    <mergeCell ref="B142:G144"/>
    <mergeCell ref="H142:M144"/>
    <mergeCell ref="N142:S144"/>
    <mergeCell ref="T142:Y144"/>
    <mergeCell ref="B145:G145"/>
    <mergeCell ref="H145:M145"/>
    <mergeCell ref="N145:S145"/>
    <mergeCell ref="T145:Y145"/>
    <mergeCell ref="AV145:BA145"/>
    <mergeCell ref="AV142:BA142"/>
    <mergeCell ref="B136:G138"/>
    <mergeCell ref="H136:M138"/>
    <mergeCell ref="N136:S138"/>
    <mergeCell ref="T136:Y138"/>
    <mergeCell ref="B139:G139"/>
    <mergeCell ref="H139:M139"/>
    <mergeCell ref="N139:S139"/>
    <mergeCell ref="T139:Y139"/>
    <mergeCell ref="AJ132:AO132"/>
    <mergeCell ref="AV132:BA132"/>
    <mergeCell ref="AP132:AU132"/>
    <mergeCell ref="AJ133:AO133"/>
    <mergeCell ref="AV133:BA133"/>
    <mergeCell ref="AP133:AU133"/>
    <mergeCell ref="BA134:BB134"/>
    <mergeCell ref="B135:G135"/>
    <mergeCell ref="H135:M135"/>
    <mergeCell ref="N135:S135"/>
    <mergeCell ref="T135:Y135"/>
    <mergeCell ref="BL72:BL73"/>
    <mergeCell ref="BF84:BF88"/>
    <mergeCell ref="BH84:BH88"/>
    <mergeCell ref="BE84:BE88"/>
    <mergeCell ref="AR128:AV128"/>
    <mergeCell ref="AW128:AZ128"/>
    <mergeCell ref="AR129:AV129"/>
    <mergeCell ref="AW129:AZ129"/>
    <mergeCell ref="AO110:BA111"/>
    <mergeCell ref="AX85:BA89"/>
    <mergeCell ref="AB102:BA103"/>
    <mergeCell ref="AB118:AC119"/>
    <mergeCell ref="AD118:BA119"/>
    <mergeCell ref="AS105:AT106"/>
    <mergeCell ref="AC76:BA84"/>
    <mergeCell ref="BF103:BH105"/>
    <mergeCell ref="BI103:BK105"/>
    <mergeCell ref="BF106:BH108"/>
    <mergeCell ref="BI106:BK108"/>
    <mergeCell ref="AU104:BA106"/>
    <mergeCell ref="AL104:AR106"/>
    <mergeCell ref="AC85:AM89"/>
    <mergeCell ref="AN85:AW89"/>
    <mergeCell ref="AD110:AH111"/>
    <mergeCell ref="CA114:CE115"/>
    <mergeCell ref="B127:I130"/>
    <mergeCell ref="AL127:AQ130"/>
    <mergeCell ref="J128:M128"/>
    <mergeCell ref="N128:O128"/>
    <mergeCell ref="P128:Q128"/>
    <mergeCell ref="S128:T128"/>
    <mergeCell ref="V128:AB128"/>
    <mergeCell ref="AC128:AF128"/>
    <mergeCell ref="J129:M129"/>
    <mergeCell ref="N129:O129"/>
    <mergeCell ref="P129:Q129"/>
    <mergeCell ref="S129:T129"/>
    <mergeCell ref="AC129:AF129"/>
    <mergeCell ref="B118:I120"/>
    <mergeCell ref="J118:K120"/>
    <mergeCell ref="L118:M120"/>
    <mergeCell ref="N118:O120"/>
    <mergeCell ref="P118:Q120"/>
    <mergeCell ref="R118:S120"/>
    <mergeCell ref="T118:U120"/>
    <mergeCell ref="V118:W120"/>
    <mergeCell ref="X118:Y120"/>
    <mergeCell ref="AA113:BA117"/>
    <mergeCell ref="BF67:BF71"/>
    <mergeCell ref="BH67:BH71"/>
    <mergeCell ref="BJ67:BJ71"/>
    <mergeCell ref="BK67:BK71"/>
    <mergeCell ref="BL67:BL71"/>
    <mergeCell ref="BN67:BN71"/>
    <mergeCell ref="BO67:BO71"/>
    <mergeCell ref="BP67:BP71"/>
    <mergeCell ref="BE67:BE71"/>
    <mergeCell ref="BF30:BF33"/>
    <mergeCell ref="BF34:BF37"/>
    <mergeCell ref="BF38:BF41"/>
    <mergeCell ref="BH30:BH33"/>
    <mergeCell ref="BF42:BF45"/>
    <mergeCell ref="BF47:BH49"/>
    <mergeCell ref="B16:G18"/>
    <mergeCell ref="H16:AC18"/>
    <mergeCell ref="AD16:AH18"/>
    <mergeCell ref="AI16:AO18"/>
    <mergeCell ref="AP16:AQ18"/>
    <mergeCell ref="AR16:BA18"/>
    <mergeCell ref="X22:Y23"/>
    <mergeCell ref="Z22:AA23"/>
    <mergeCell ref="AB22:AC23"/>
    <mergeCell ref="AD22:AH25"/>
    <mergeCell ref="AI22:BA22"/>
    <mergeCell ref="AI23:BA25"/>
    <mergeCell ref="AZ19:BA21"/>
    <mergeCell ref="B22:G23"/>
    <mergeCell ref="H22:I23"/>
    <mergeCell ref="J22:K23"/>
    <mergeCell ref="L22:M23"/>
    <mergeCell ref="N22:O23"/>
    <mergeCell ref="B1:L2"/>
    <mergeCell ref="P2:AN3"/>
    <mergeCell ref="C8:D8"/>
    <mergeCell ref="B9:BA9"/>
    <mergeCell ref="B11:O12"/>
    <mergeCell ref="AD12:AI14"/>
    <mergeCell ref="AP2:BA3"/>
    <mergeCell ref="AP4:BA5"/>
    <mergeCell ref="S4:AL5"/>
    <mergeCell ref="B13:AC15"/>
    <mergeCell ref="AJ12:BA14"/>
    <mergeCell ref="AW19:AY21"/>
    <mergeCell ref="R24:S25"/>
    <mergeCell ref="T24:U25"/>
    <mergeCell ref="V24:W25"/>
    <mergeCell ref="X24:Y25"/>
    <mergeCell ref="Z24:AA25"/>
    <mergeCell ref="AB24:AC25"/>
    <mergeCell ref="V22:W23"/>
    <mergeCell ref="B24:G25"/>
    <mergeCell ref="H24:I25"/>
    <mergeCell ref="J24:K25"/>
    <mergeCell ref="L24:M25"/>
    <mergeCell ref="N24:O25"/>
    <mergeCell ref="P24:Q25"/>
    <mergeCell ref="P22:Q23"/>
    <mergeCell ref="R22:S23"/>
    <mergeCell ref="T22:U23"/>
    <mergeCell ref="B19:G21"/>
    <mergeCell ref="H19:AC21"/>
    <mergeCell ref="AD19:AH21"/>
    <mergeCell ref="AI19:AT21"/>
    <mergeCell ref="AU19:AV21"/>
    <mergeCell ref="B26:P27"/>
    <mergeCell ref="B28:BA28"/>
    <mergeCell ref="B29:F33"/>
    <mergeCell ref="AC29:AE33"/>
    <mergeCell ref="S35:U37"/>
    <mergeCell ref="V35:V37"/>
    <mergeCell ref="W35:Y37"/>
    <mergeCell ref="J29:Z33"/>
    <mergeCell ref="H30:I32"/>
    <mergeCell ref="AJ29:BA33"/>
    <mergeCell ref="AH30:AI32"/>
    <mergeCell ref="AC34:AE75"/>
    <mergeCell ref="B40:F46"/>
    <mergeCell ref="H40:N46"/>
    <mergeCell ref="O40:R46"/>
    <mergeCell ref="S40:S46"/>
    <mergeCell ref="T40:U46"/>
    <mergeCell ref="B34:F38"/>
    <mergeCell ref="V40:V46"/>
    <mergeCell ref="W40:X46"/>
    <mergeCell ref="Y40:Y46"/>
    <mergeCell ref="H35:H37"/>
    <mergeCell ref="I35:K37"/>
    <mergeCell ref="AL39:AL46"/>
    <mergeCell ref="B49:F53"/>
    <mergeCell ref="Z55:Z61"/>
    <mergeCell ref="AN56:AN58"/>
    <mergeCell ref="AO56:AY58"/>
    <mergeCell ref="AN60:AN62"/>
    <mergeCell ref="AO60:AY62"/>
    <mergeCell ref="AW48:AX50"/>
    <mergeCell ref="AF34:AG66"/>
    <mergeCell ref="AR40:AR42"/>
    <mergeCell ref="AS40:AT42"/>
    <mergeCell ref="AV40:AV42"/>
    <mergeCell ref="AW40:AX42"/>
    <mergeCell ref="L35:L37"/>
    <mergeCell ref="M35:P37"/>
    <mergeCell ref="R35:R37"/>
    <mergeCell ref="B55:F61"/>
    <mergeCell ref="H55:N61"/>
    <mergeCell ref="O55:R61"/>
    <mergeCell ref="S55:S61"/>
    <mergeCell ref="T55:W61"/>
    <mergeCell ref="X55:Y61"/>
    <mergeCell ref="AU44:BA46"/>
    <mergeCell ref="AM34:BA38"/>
    <mergeCell ref="AM52:AS54"/>
    <mergeCell ref="B93:Y94"/>
    <mergeCell ref="AA93:BA94"/>
    <mergeCell ref="J64:Z70"/>
    <mergeCell ref="H66:I68"/>
    <mergeCell ref="W72:Y78"/>
    <mergeCell ref="AF72:AT75"/>
    <mergeCell ref="AV73:AV74"/>
    <mergeCell ref="B64:F70"/>
    <mergeCell ref="B81:F87"/>
    <mergeCell ref="H81:N87"/>
    <mergeCell ref="O81:R87"/>
    <mergeCell ref="AW73:AX74"/>
    <mergeCell ref="AY73:AY74"/>
    <mergeCell ref="AS67:AT71"/>
    <mergeCell ref="AZ73:BA74"/>
    <mergeCell ref="AY67:BA71"/>
    <mergeCell ref="S81:S87"/>
    <mergeCell ref="T81:V87"/>
    <mergeCell ref="B71:F79"/>
    <mergeCell ref="H72:N78"/>
    <mergeCell ref="O72:R78"/>
    <mergeCell ref="S72:S78"/>
    <mergeCell ref="T72:V78"/>
    <mergeCell ref="B89:Z90"/>
    <mergeCell ref="AJ110:AK111"/>
    <mergeCell ref="AL110:AN111"/>
    <mergeCell ref="C105:X106"/>
    <mergeCell ref="AB105:AC106"/>
    <mergeCell ref="AA95:BA99"/>
    <mergeCell ref="B103:Y104"/>
    <mergeCell ref="AA100:BB101"/>
    <mergeCell ref="AJ105:AK106"/>
    <mergeCell ref="AB110:AC111"/>
    <mergeCell ref="E115:V116"/>
    <mergeCell ref="B117:I117"/>
    <mergeCell ref="J117:U117"/>
    <mergeCell ref="V117:Y117"/>
    <mergeCell ref="E113:I114"/>
    <mergeCell ref="J113:Y114"/>
    <mergeCell ref="AF67:AL71"/>
    <mergeCell ref="AM67:AR71"/>
    <mergeCell ref="AH34:AL38"/>
    <mergeCell ref="AH39:AK54"/>
    <mergeCell ref="AM44:AS46"/>
    <mergeCell ref="B95:Y101"/>
    <mergeCell ref="AD105:AH106"/>
    <mergeCell ref="E111:I112"/>
    <mergeCell ref="J111:Y112"/>
    <mergeCell ref="E108:I109"/>
    <mergeCell ref="J108:M109"/>
    <mergeCell ref="O108:Q109"/>
    <mergeCell ref="N108:N109"/>
    <mergeCell ref="R108:R109"/>
    <mergeCell ref="S108:U109"/>
    <mergeCell ref="V108:V109"/>
    <mergeCell ref="W81:Y87"/>
    <mergeCell ref="Z81:Z87"/>
    <mergeCell ref="AT44:AT46"/>
    <mergeCell ref="AT52:AT54"/>
    <mergeCell ref="AT64:AT66"/>
    <mergeCell ref="AS48:AT50"/>
    <mergeCell ref="AV48:AV50"/>
    <mergeCell ref="J49:Z53"/>
    <mergeCell ref="H50:I52"/>
    <mergeCell ref="AU67:AX71"/>
    <mergeCell ref="Z40:Z46"/>
    <mergeCell ref="AN40:AN42"/>
    <mergeCell ref="AO40:AP42"/>
    <mergeCell ref="AU52:BA54"/>
    <mergeCell ref="AH55:AL63"/>
    <mergeCell ref="AH64:AL66"/>
    <mergeCell ref="AM64:AS66"/>
    <mergeCell ref="AU64:BA66"/>
    <mergeCell ref="AL47:AL54"/>
    <mergeCell ref="AN48:AN50"/>
    <mergeCell ref="AO48:AP50"/>
    <mergeCell ref="AR48:AR50"/>
  </mergeCells>
  <phoneticPr fontId="3"/>
  <conditionalFormatting sqref="O55:O60 T55:T60 O81:O86 T81:T86">
    <cfRule type="cellIs" dxfId="18" priority="21" operator="equal">
      <formula>0</formula>
    </cfRule>
  </conditionalFormatting>
  <conditionalFormatting sqref="AA46 AA47:AB87">
    <cfRule type="expression" dxfId="17" priority="23">
      <formula>#REF!="いいえ"</formula>
    </cfRule>
  </conditionalFormatting>
  <conditionalFormatting sqref="AA46 AA47:AB87">
    <cfRule type="expression" dxfId="16" priority="24">
      <formula>#REF!=""</formula>
    </cfRule>
  </conditionalFormatting>
  <conditionalFormatting sqref="O40:O45 T40:T45 W40:W45">
    <cfRule type="cellIs" dxfId="15" priority="22" operator="equal">
      <formula>0</formula>
    </cfRule>
  </conditionalFormatting>
  <conditionalFormatting sqref="O72:O78 T72:T78">
    <cfRule type="cellIs" dxfId="14" priority="20" operator="equal">
      <formula>0</formula>
    </cfRule>
  </conditionalFormatting>
  <conditionalFormatting sqref="AH64">
    <cfRule type="expression" dxfId="13" priority="18">
      <formula>#REF!="はい"</formula>
    </cfRule>
  </conditionalFormatting>
  <conditionalFormatting sqref="AH64">
    <cfRule type="expression" dxfId="12" priority="19">
      <formula>#REF!=""</formula>
    </cfRule>
  </conditionalFormatting>
  <conditionalFormatting sqref="AF72">
    <cfRule type="expression" dxfId="11" priority="16">
      <formula>#REF!="はい"</formula>
    </cfRule>
  </conditionalFormatting>
  <conditionalFormatting sqref="AF72">
    <cfRule type="expression" dxfId="10" priority="17">
      <formula>#REF!=""</formula>
    </cfRule>
  </conditionalFormatting>
  <conditionalFormatting sqref="AC85 AN85 AX85">
    <cfRule type="expression" dxfId="9" priority="13">
      <formula>$H$32="✔"</formula>
    </cfRule>
  </conditionalFormatting>
  <conditionalFormatting sqref="AB105:AC107 AG107:AH107 AB110:AC111 AJ110:AK111 AB118:AC119">
    <cfRule type="cellIs" dxfId="8" priority="9" operator="equal">
      <formula>0</formula>
    </cfRule>
  </conditionalFormatting>
  <conditionalFormatting sqref="AO110:BA111">
    <cfRule type="cellIs" dxfId="7" priority="8" operator="equal">
      <formula>0</formula>
    </cfRule>
  </conditionalFormatting>
  <conditionalFormatting sqref="B95">
    <cfRule type="cellIs" dxfId="6" priority="7" operator="equal">
      <formula>0</formula>
    </cfRule>
  </conditionalFormatting>
  <conditionalFormatting sqref="AP4:BA5">
    <cfRule type="expression" dxfId="5" priority="3">
      <formula>$AV$142&lt;&gt;0</formula>
    </cfRule>
    <cfRule type="expression" dxfId="4" priority="4">
      <formula>$AP$4=$CU$2</formula>
    </cfRule>
    <cfRule type="expression" dxfId="3" priority="5">
      <formula>$AP$4=$CT$2</formula>
    </cfRule>
  </conditionalFormatting>
  <conditionalFormatting sqref="AF67 AS67:BA71 AM67">
    <cfRule type="expression" dxfId="2" priority="106">
      <formula>AND($AH$30="✔",$AN$40="✔")</formula>
    </cfRule>
  </conditionalFormatting>
  <conditionalFormatting sqref="AJ105:AK106 AS105:AT106">
    <cfRule type="cellIs" dxfId="1" priority="1" operator="equal">
      <formula>0</formula>
    </cfRule>
  </conditionalFormatting>
  <dataValidations disablePrompts="1" count="1">
    <dataValidation type="list" allowBlank="1" showInputMessage="1" showErrorMessage="1" sqref="V38:V39 Q38:Q39 M38:M39 I38:I39 I54 M54 Q54 V54 Q80 V80 M79:M80 I79:I80">
      <formula1>"✔"</formula1>
    </dataValidation>
  </dataValidations>
  <printOptions horizontalCentered="1" verticalCentered="1"/>
  <pageMargins left="0.43307086614173229" right="3.937007874015748E-2" top="0.35433070866141736" bottom="0.15748031496062992" header="0.31496062992125984" footer="0.31496062992125984"/>
  <pageSetup paperSize="9" scale="5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2" id="{13DD2404-449C-4E78-9F59-641E6B54D5DF}">
            <xm:f>'②異動情報・学校情報・機構に送付が必要な場合（学校入力用）'!$AA$12:$AH$13="休止（長期履修学生の貸与先送り）"</xm:f>
            <x14:dxf>
              <fill>
                <patternFill>
                  <bgColor rgb="FFFFFFCC"/>
                </patternFill>
              </fill>
            </x14:dxf>
          </x14:cfRule>
          <xm:sqref>AI23:BA25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②異動情報・学校情報・機構に送付が必要な場合（学校入力用）</vt:lpstr>
      <vt:lpstr>③様式（自動作成・記入用）</vt:lpstr>
      <vt:lpstr>'①基本情報・異動情報（学生入力用）'!Print_Area</vt:lpstr>
      <vt:lpstr>'②異動情報・学校情報・機構に送付が必要な場合（学校入力用）'!Print_Area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1-4【貸与】休止の異動願（届）</dc:title>
  <dc:creator>JASSO</dc:creator>
  <cp:lastModifiedBy>JASSO</cp:lastModifiedBy>
  <cp:lastPrinted>2025-02-06T04:44:31Z</cp:lastPrinted>
  <dcterms:created xsi:type="dcterms:W3CDTF">2024-01-24T05:41:20Z</dcterms:created>
  <dcterms:modified xsi:type="dcterms:W3CDTF">2025-03-12T08:18:39Z</dcterms:modified>
</cp:coreProperties>
</file>