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30.0.12\gakushitaiyoka\願・届様式集\2025年度\02_とりまとめ\様式\01_貸与\"/>
    </mc:Choice>
  </mc:AlternateContent>
  <bookViews>
    <workbookView xWindow="0" yWindow="0" windowWidth="20625" windowHeight="11805" tabRatio="905"/>
  </bookViews>
  <sheets>
    <sheet name="①基本情報・異動情報（学生入力用）" sheetId="2" r:id="rId1"/>
    <sheet name="②異動情報・学校情報・機構に送付が必要な場合（学校入力用）" sheetId="3" r:id="rId2"/>
    <sheet name="③様式（自動作成・記入用）" sheetId="1" r:id="rId3"/>
    <sheet name="★異動願作成マニュアル～貸与退学～" sheetId="4" r:id="rId4"/>
  </sheets>
  <definedNames>
    <definedName name="_xlnm.Print_Area" localSheetId="3">'★異動願作成マニュアル～貸与退学～'!$A$1:$S$720</definedName>
    <definedName name="_xlnm.Print_Area" localSheetId="0">'①基本情報・異動情報（学生入力用）'!$A$1:$AJ$30</definedName>
    <definedName name="_xlnm.Print_Area" localSheetId="1">'②異動情報・学校情報・機構に送付が必要な場合（学校入力用）'!$A$1:$AY$75</definedName>
    <definedName name="_xlnm.Print_Area" localSheetId="2">'③様式（自動作成・記入用）'!$A$1:$BD$96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12" i="1" l="1"/>
  <c r="AB65" i="1" l="1"/>
  <c r="O47" i="1" l="1"/>
  <c r="AW101" i="1" l="1"/>
  <c r="J80" i="1" l="1"/>
  <c r="J78" i="1"/>
  <c r="I19" i="1"/>
  <c r="I16" i="1"/>
  <c r="AD80" i="1" l="1"/>
  <c r="AZ80" i="1"/>
  <c r="AX80" i="1"/>
  <c r="AV80" i="1"/>
  <c r="AT80" i="1"/>
  <c r="AR80" i="1"/>
  <c r="AP80" i="1"/>
  <c r="AN80" i="1"/>
  <c r="AL80" i="1"/>
  <c r="G25" i="3" l="1"/>
  <c r="BH66" i="3" l="1"/>
  <c r="AJ56" i="3" l="1"/>
  <c r="AJ54" i="3"/>
  <c r="AY47" i="3"/>
  <c r="AJ52" i="3"/>
  <c r="AY45" i="3"/>
  <c r="AJ50" i="3"/>
  <c r="AY43" i="3"/>
  <c r="AJ48" i="3"/>
  <c r="CY41" i="3"/>
  <c r="CW41" i="3"/>
  <c r="CU41" i="3"/>
  <c r="AY41" i="3"/>
  <c r="AJ46" i="3"/>
  <c r="G23" i="3"/>
  <c r="G21" i="3"/>
  <c r="G19" i="3"/>
  <c r="G17" i="3"/>
  <c r="CY16" i="3"/>
  <c r="CW16" i="3"/>
  <c r="CU16" i="3"/>
  <c r="G15" i="3"/>
  <c r="CY14" i="3"/>
  <c r="CW14" i="3"/>
  <c r="CU14" i="3"/>
  <c r="G13" i="3"/>
  <c r="DC12" i="3"/>
  <c r="DE12" i="3" s="1"/>
  <c r="G11" i="3"/>
  <c r="BL9" i="3"/>
  <c r="AA14" i="3"/>
  <c r="G9" i="3"/>
  <c r="CY7" i="3"/>
  <c r="CW7" i="3"/>
  <c r="CU7" i="3"/>
  <c r="AP14" i="3" s="1"/>
  <c r="BL7" i="3"/>
  <c r="AA12" i="3"/>
  <c r="G7" i="3"/>
  <c r="P21" i="2"/>
  <c r="S21" i="2" s="1"/>
  <c r="P19" i="2"/>
  <c r="S19" i="2" s="1"/>
  <c r="P17" i="2"/>
  <c r="S17" i="2" s="1"/>
  <c r="P15" i="2"/>
  <c r="S15" i="2" s="1"/>
  <c r="P13" i="2"/>
  <c r="S13" i="2" s="1"/>
  <c r="P11" i="2"/>
  <c r="S11" i="2" s="1"/>
  <c r="P9" i="2"/>
  <c r="S9" i="2" s="1"/>
  <c r="AF7" i="2"/>
  <c r="AJ7" i="2" s="1"/>
  <c r="P7" i="2"/>
  <c r="S7" i="2" s="1"/>
  <c r="AJ5" i="2"/>
  <c r="AF5" i="2"/>
  <c r="P5" i="2"/>
  <c r="S5" i="2" s="1"/>
  <c r="T76" i="3" l="1"/>
  <c r="AP19" i="3"/>
  <c r="AJ26" i="2"/>
  <c r="Z26" i="2" s="1"/>
  <c r="H98" i="1" s="1"/>
  <c r="H101" i="1" s="1"/>
  <c r="S26" i="2"/>
  <c r="AN26" i="2" s="1"/>
  <c r="G26" i="2" s="1"/>
  <c r="B98" i="1" s="1"/>
  <c r="B101" i="1" s="1"/>
  <c r="AK60" i="3"/>
  <c r="BA16" i="3"/>
  <c r="DC16" i="3"/>
  <c r="DE16" i="3" s="1"/>
  <c r="BA7" i="3"/>
  <c r="BA14" i="3"/>
  <c r="AP21" i="3"/>
  <c r="CB44" i="3"/>
  <c r="AO55" i="3" s="1"/>
  <c r="T98" i="1" s="1"/>
  <c r="T101" i="1" s="1"/>
  <c r="DC14" i="3"/>
  <c r="DE14" i="3" s="1"/>
  <c r="AV12" i="3"/>
  <c r="AY7" i="3" s="1"/>
  <c r="DE18" i="3" l="1"/>
  <c r="CA17" i="3" s="1"/>
  <c r="AP26" i="2"/>
  <c r="BD14" i="3"/>
  <c r="AN25" i="3" l="1"/>
  <c r="Z98" i="1" s="1"/>
  <c r="Z101" i="1" s="1"/>
  <c r="Y25" i="3"/>
  <c r="N98" i="1" s="1"/>
  <c r="N101" i="1" s="1"/>
  <c r="AB47" i="1" l="1"/>
  <c r="AY47" i="1" l="1"/>
  <c r="I22" i="1"/>
  <c r="J75" i="1"/>
  <c r="AC73" i="1"/>
  <c r="AS16" i="1"/>
  <c r="AJ19" i="1"/>
  <c r="AV47" i="1"/>
  <c r="H40" i="1"/>
  <c r="AC22" i="1"/>
  <c r="K22" i="1"/>
  <c r="AJ16" i="1"/>
  <c r="Q22" i="1"/>
  <c r="O24" i="1"/>
  <c r="S24" i="1"/>
  <c r="S75" i="1"/>
  <c r="W22" i="1"/>
  <c r="V40" i="1"/>
  <c r="U24" i="1"/>
  <c r="T47" i="1"/>
  <c r="AJ22" i="1"/>
  <c r="S22" i="1"/>
  <c r="O22" i="1"/>
  <c r="AH76" i="1"/>
  <c r="AC76" i="1"/>
  <c r="L40" i="1"/>
  <c r="Y22" i="1"/>
  <c r="C8" i="1"/>
  <c r="AQ47" i="1"/>
  <c r="Q24" i="1"/>
  <c r="AX19" i="1"/>
  <c r="AN58" i="1"/>
  <c r="W24" i="1"/>
  <c r="M22" i="1"/>
  <c r="R40" i="1"/>
  <c r="AA22" i="1"/>
  <c r="K24" i="1"/>
  <c r="I24" i="1"/>
  <c r="O75" i="1"/>
  <c r="U22" i="1"/>
  <c r="AC24" i="1"/>
  <c r="B65" i="1"/>
  <c r="AG47" i="1"/>
  <c r="W47" i="1"/>
  <c r="Y24" i="1"/>
  <c r="M24" i="1"/>
  <c r="AA24" i="1"/>
  <c r="AP4" i="1" l="1"/>
  <c r="AW95" i="1" l="1"/>
  <c r="AQ95" i="1" s="1"/>
</calcChain>
</file>

<file path=xl/comments1.xml><?xml version="1.0" encoding="utf-8"?>
<comments xmlns="http://schemas.openxmlformats.org/spreadsheetml/2006/main">
  <authors>
    <author>HTC149</author>
  </authors>
  <commentList>
    <comment ref="CY16" authorId="0" shapeId="0">
      <text>
        <r>
          <rPr>
            <b/>
            <sz val="9"/>
            <color indexed="81"/>
            <rFont val="MS P ゴシック"/>
            <family val="3"/>
            <charset val="128"/>
          </rPr>
          <t>退学日より後しか入力できなくする
日付け入力できるようにする</t>
        </r>
      </text>
    </comment>
    <comment ref="CU41" authorId="0" shapeId="0">
      <text>
        <r>
          <rPr>
            <b/>
            <sz val="9"/>
            <color indexed="81"/>
            <rFont val="MS P ゴシック"/>
            <family val="3"/>
            <charset val="128"/>
          </rPr>
          <t>日付け入力できるようにする</t>
        </r>
      </text>
    </comment>
  </commentList>
</comments>
</file>

<file path=xl/sharedStrings.xml><?xml version="1.0" encoding="utf-8"?>
<sst xmlns="http://schemas.openxmlformats.org/spreadsheetml/2006/main" count="389" uniqueCount="317">
  <si>
    <t>異動・補導係</t>
    <rPh sb="0" eb="2">
      <t>イドウ</t>
    </rPh>
    <rPh sb="3" eb="5">
      <t>ホドウ</t>
    </rPh>
    <rPh sb="5" eb="6">
      <t>カカリ</t>
    </rPh>
    <phoneticPr fontId="6"/>
  </si>
  <si>
    <t>スカラＡＣ入力</t>
    <rPh sb="5" eb="7">
      <t>ニュウリョク</t>
    </rPh>
    <phoneticPr fontId="6"/>
  </si>
  <si>
    <t>郵送の要否</t>
    <rPh sb="0" eb="2">
      <t>ユウソウ</t>
    </rPh>
    <rPh sb="3" eb="5">
      <t>ヨウヒ</t>
    </rPh>
    <phoneticPr fontId="6"/>
  </si>
  <si>
    <t>提出先</t>
    <rPh sb="0" eb="2">
      <t>テイシュツ</t>
    </rPh>
    <rPh sb="2" eb="3">
      <t>サキ</t>
    </rPh>
    <phoneticPr fontId="6"/>
  </si>
  <si>
    <t>学　校　名</t>
    <rPh sb="0" eb="1">
      <t>ガク</t>
    </rPh>
    <rPh sb="2" eb="3">
      <t>コウ</t>
    </rPh>
    <rPh sb="4" eb="5">
      <t>メイ</t>
    </rPh>
    <phoneticPr fontId="6"/>
  </si>
  <si>
    <t>日</t>
    <rPh sb="0" eb="1">
      <t>ヒ</t>
    </rPh>
    <phoneticPr fontId="6"/>
  </si>
  <si>
    <t>月</t>
    <rPh sb="0" eb="1">
      <t>ツキ</t>
    </rPh>
    <phoneticPr fontId="6"/>
  </si>
  <si>
    <t>年</t>
    <rPh sb="0" eb="1">
      <t>ネン</t>
    </rPh>
    <phoneticPr fontId="6"/>
  </si>
  <si>
    <t>上記記載のとおり相違ないことを証明いたします。</t>
    <rPh sb="0" eb="2">
      <t>ジョウキ</t>
    </rPh>
    <rPh sb="2" eb="4">
      <t>キサイ</t>
    </rPh>
    <rPh sb="8" eb="10">
      <t>ソウイ</t>
    </rPh>
    <rPh sb="15" eb="17">
      <t>ショウメイ</t>
    </rPh>
    <phoneticPr fontId="6"/>
  </si>
  <si>
    <t>無</t>
    <rPh sb="0" eb="1">
      <t>ナ</t>
    </rPh>
    <phoneticPr fontId="6"/>
  </si>
  <si>
    <t>有</t>
    <rPh sb="0" eb="1">
      <t>ユウ</t>
    </rPh>
    <phoneticPr fontId="6"/>
  </si>
  <si>
    <t>振込超過</t>
    <rPh sb="0" eb="4">
      <t>フリコミチョウカ</t>
    </rPh>
    <phoneticPr fontId="6"/>
  </si>
  <si>
    <t>病気</t>
    <rPh sb="0" eb="2">
      <t>ビョウキ</t>
    </rPh>
    <phoneticPr fontId="6"/>
  </si>
  <si>
    <t>月</t>
    <rPh sb="0" eb="1">
      <t>ツキ</t>
    </rPh>
    <phoneticPr fontId="3"/>
  </si>
  <si>
    <t>学校</t>
    <rPh sb="0" eb="2">
      <t>ガッコウ</t>
    </rPh>
    <phoneticPr fontId="6"/>
  </si>
  <si>
    <t>その他</t>
    <rPh sb="2" eb="3">
      <t>タ</t>
    </rPh>
    <phoneticPr fontId="6"/>
  </si>
  <si>
    <t>経済事情</t>
    <rPh sb="0" eb="2">
      <t>ケイザイ</t>
    </rPh>
    <rPh sb="2" eb="4">
      <t>ジジョウ</t>
    </rPh>
    <phoneticPr fontId="6"/>
  </si>
  <si>
    <t>【　退　学　】</t>
    <rPh sb="2" eb="3">
      <t>タイ</t>
    </rPh>
    <rPh sb="4" eb="5">
      <t>ガク</t>
    </rPh>
    <phoneticPr fontId="6"/>
  </si>
  <si>
    <t>円</t>
    <rPh sb="0" eb="1">
      <t>エン</t>
    </rPh>
    <phoneticPr fontId="3"/>
  </si>
  <si>
    <t>　第二種：</t>
    <rPh sb="1" eb="4">
      <t>ダイニシュ</t>
    </rPh>
    <phoneticPr fontId="6"/>
  </si>
  <si>
    <t>か月</t>
    <rPh sb="1" eb="2">
      <t>ゲツ</t>
    </rPh>
    <phoneticPr fontId="6"/>
  </si>
  <si>
    <t>月</t>
    <rPh sb="0" eb="1">
      <t>ゲツ</t>
    </rPh>
    <phoneticPr fontId="6"/>
  </si>
  <si>
    <t>　第一種：</t>
    <rPh sb="1" eb="4">
      <t>ダイイッシュ</t>
    </rPh>
    <phoneticPr fontId="6"/>
  </si>
  <si>
    <t>要返戻金額</t>
    <rPh sb="0" eb="5">
      <t>ヨウヘンレイキンガク</t>
    </rPh>
    <phoneticPr fontId="6"/>
  </si>
  <si>
    <t>最終振込年月</t>
    <rPh sb="0" eb="2">
      <t>サイシュウ</t>
    </rPh>
    <rPh sb="2" eb="6">
      <t>フリコミネンゲツ</t>
    </rPh>
    <phoneticPr fontId="6"/>
  </si>
  <si>
    <t>（機構使用欄）</t>
    <phoneticPr fontId="3"/>
  </si>
  <si>
    <t>　※証明者は課長相当職以上の方としてください。</t>
    <rPh sb="2" eb="4">
      <t>ショウメイ</t>
    </rPh>
    <rPh sb="4" eb="5">
      <t>シャ</t>
    </rPh>
    <rPh sb="6" eb="8">
      <t>カチョウ</t>
    </rPh>
    <rPh sb="8" eb="10">
      <t>ソウトウ</t>
    </rPh>
    <rPh sb="10" eb="11">
      <t>ショク</t>
    </rPh>
    <rPh sb="11" eb="13">
      <t>イジョウ</t>
    </rPh>
    <rPh sb="14" eb="15">
      <t>カタ</t>
    </rPh>
    <phoneticPr fontId="6"/>
  </si>
  <si>
    <t>担当課長※</t>
    <rPh sb="0" eb="2">
      <t>タントウ</t>
    </rPh>
    <rPh sb="2" eb="4">
      <t>カチョウ</t>
    </rPh>
    <phoneticPr fontId="6"/>
  </si>
  <si>
    <t>区　分</t>
    <rPh sb="0" eb="1">
      <t>ク</t>
    </rPh>
    <rPh sb="2" eb="3">
      <t>ブン</t>
    </rPh>
    <phoneticPr fontId="3"/>
  </si>
  <si>
    <t>学　校　番　号</t>
    <rPh sb="0" eb="1">
      <t>ガク</t>
    </rPh>
    <rPh sb="2" eb="3">
      <t>コウ</t>
    </rPh>
    <rPh sb="4" eb="5">
      <t>バン</t>
    </rPh>
    <rPh sb="6" eb="7">
      <t>ゴウ</t>
    </rPh>
    <phoneticPr fontId="3"/>
  </si>
  <si>
    <t>学校の証明</t>
    <rPh sb="0" eb="2">
      <t>ガッコウ</t>
    </rPh>
    <rPh sb="3" eb="5">
      <t>ショウメイ</t>
    </rPh>
    <phoneticPr fontId="6"/>
  </si>
  <si>
    <t>振込超過あり</t>
    <rPh sb="0" eb="4">
      <t>フリコミチョウカ</t>
    </rPh>
    <phoneticPr fontId="6"/>
  </si>
  <si>
    <t>４．学校証明欄</t>
    <rPh sb="2" eb="4">
      <t>ガッコウ</t>
    </rPh>
    <rPh sb="4" eb="7">
      <t>ショウメイラン</t>
    </rPh>
    <phoneticPr fontId="6"/>
  </si>
  <si>
    <t>５．学校処理</t>
    <rPh sb="2" eb="4">
      <t>ガッコウ</t>
    </rPh>
    <rPh sb="4" eb="6">
      <t>ショリ</t>
    </rPh>
    <phoneticPr fontId="6"/>
  </si>
  <si>
    <t>３．学校から機構への連絡事項記入欄</t>
    <rPh sb="2" eb="4">
      <t>ガッコウ</t>
    </rPh>
    <rPh sb="6" eb="8">
      <t>キコウ</t>
    </rPh>
    <rPh sb="10" eb="12">
      <t>レンラク</t>
    </rPh>
    <rPh sb="12" eb="14">
      <t>ジコウ</t>
    </rPh>
    <rPh sb="14" eb="16">
      <t>キニュウ</t>
    </rPh>
    <rPh sb="16" eb="17">
      <t>ラン</t>
    </rPh>
    <phoneticPr fontId="6"/>
  </si>
  <si>
    <t>です。</t>
    <phoneticPr fontId="3"/>
  </si>
  <si>
    <t xml:space="preserve"> </t>
    <phoneticPr fontId="3"/>
  </si>
  <si>
    <t>日</t>
    <rPh sb="0" eb="1">
      <t>ニチ</t>
    </rPh>
    <phoneticPr fontId="6"/>
  </si>
  <si>
    <t>年</t>
    <rPh sb="0" eb="1">
      <t>ネン</t>
    </rPh>
    <phoneticPr fontId="3"/>
  </si>
  <si>
    <r>
      <rPr>
        <b/>
        <sz val="14"/>
        <rFont val="ＭＳ Ｐゴシック"/>
        <family val="3"/>
        <charset val="128"/>
      </rPr>
      <t>退学／除籍</t>
    </r>
    <r>
      <rPr>
        <sz val="14"/>
        <rFont val="ＭＳ Ｐゴシック"/>
        <family val="3"/>
        <charset val="128"/>
      </rPr>
      <t xml:space="preserve">
      </t>
    </r>
    <r>
      <rPr>
        <b/>
        <sz val="14"/>
        <rFont val="ＭＳ Ｐゴシック"/>
        <family val="3"/>
        <charset val="128"/>
      </rPr>
      <t>決定日</t>
    </r>
    <r>
      <rPr>
        <sz val="12"/>
        <rFont val="ＭＳ Ｐゴシック"/>
        <family val="3"/>
        <charset val="128"/>
      </rPr>
      <t>※</t>
    </r>
    <rPh sb="0" eb="2">
      <t>タイガク</t>
    </rPh>
    <rPh sb="3" eb="5">
      <t>ジョセキ</t>
    </rPh>
    <rPh sb="12" eb="14">
      <t>ケッテイ</t>
    </rPh>
    <rPh sb="14" eb="15">
      <t>ビ</t>
    </rPh>
    <phoneticPr fontId="3"/>
  </si>
  <si>
    <t>はい</t>
    <phoneticPr fontId="3"/>
  </si>
  <si>
    <t>・</t>
    <phoneticPr fontId="3"/>
  </si>
  <si>
    <t>いいえ</t>
    <phoneticPr fontId="3"/>
  </si>
  <si>
    <r>
      <rPr>
        <b/>
        <sz val="14"/>
        <rFont val="ＭＳ Ｐゴシック"/>
        <family val="3"/>
        <charset val="128"/>
      </rPr>
      <t>退学日／除籍日</t>
    </r>
    <r>
      <rPr>
        <sz val="20"/>
        <rFont val="ＭＳ Ｐゴシック"/>
        <family val="3"/>
        <charset val="128"/>
      </rPr>
      <t xml:space="preserve">
</t>
    </r>
    <r>
      <rPr>
        <sz val="12"/>
        <rFont val="ＭＳ Ｐゴシック"/>
        <family val="3"/>
        <charset val="128"/>
      </rPr>
      <t>※学籍を失った日</t>
    </r>
    <rPh sb="0" eb="2">
      <t>タイガク</t>
    </rPh>
    <rPh sb="2" eb="3">
      <t>ビ</t>
    </rPh>
    <rPh sb="4" eb="6">
      <t>ジョセキ</t>
    </rPh>
    <rPh sb="6" eb="7">
      <t>ビ</t>
    </rPh>
    <rPh sb="9" eb="11">
      <t>ガクセキ</t>
    </rPh>
    <rPh sb="12" eb="13">
      <t>ウシナ</t>
    </rPh>
    <rPh sb="15" eb="16">
      <t>ヒ</t>
    </rPh>
    <phoneticPr fontId="3"/>
  </si>
  <si>
    <t>一身上</t>
    <rPh sb="0" eb="3">
      <t>イッシンジョウ</t>
    </rPh>
    <phoneticPr fontId="6"/>
  </si>
  <si>
    <t>奨学生</t>
    <rPh sb="0" eb="3">
      <t>ショウガクセイ</t>
    </rPh>
    <phoneticPr fontId="6"/>
  </si>
  <si>
    <t>記入者</t>
    <rPh sb="0" eb="2">
      <t>キニュウ</t>
    </rPh>
    <rPh sb="2" eb="3">
      <t>シャ</t>
    </rPh>
    <phoneticPr fontId="6"/>
  </si>
  <si>
    <t>２．異動情報</t>
    <rPh sb="2" eb="4">
      <t>イドウ</t>
    </rPh>
    <rPh sb="4" eb="6">
      <t>ジョウホウ</t>
    </rPh>
    <phoneticPr fontId="6"/>
  </si>
  <si>
    <t>奨学生番号②</t>
    <phoneticPr fontId="6"/>
  </si>
  <si>
    <t>氏名</t>
    <rPh sb="0" eb="2">
      <t>シメイ</t>
    </rPh>
    <phoneticPr fontId="3"/>
  </si>
  <si>
    <t>奨学生番号①</t>
    <phoneticPr fontId="6"/>
  </si>
  <si>
    <t>学年</t>
    <rPh sb="0" eb="2">
      <t>ガクネン</t>
    </rPh>
    <phoneticPr fontId="3"/>
  </si>
  <si>
    <t>フリガナ</t>
    <phoneticPr fontId="3"/>
  </si>
  <si>
    <t>生年
月日</t>
    <rPh sb="0" eb="2">
      <t>セイネン</t>
    </rPh>
    <rPh sb="3" eb="5">
      <t>ガッピ</t>
    </rPh>
    <phoneticPr fontId="3"/>
  </si>
  <si>
    <t>学籍番号</t>
    <rPh sb="0" eb="2">
      <t>ガクセキ</t>
    </rPh>
    <rPh sb="2" eb="4">
      <t>バンゴウ</t>
    </rPh>
    <phoneticPr fontId="3"/>
  </si>
  <si>
    <t>学校名</t>
    <rPh sb="0" eb="1">
      <t>ガク</t>
    </rPh>
    <rPh sb="1" eb="2">
      <t>コウ</t>
    </rPh>
    <rPh sb="2" eb="3">
      <t>メイ</t>
    </rPh>
    <phoneticPr fontId="6"/>
  </si>
  <si>
    <t>太枠内を全て記入してください。</t>
    <rPh sb="0" eb="2">
      <t>フトワクナイ</t>
    </rPh>
    <rPh sb="3" eb="4">
      <t>スベ</t>
    </rPh>
    <rPh sb="5" eb="7">
      <t>キニュウ</t>
    </rPh>
    <phoneticPr fontId="3"/>
  </si>
  <si>
    <t>届出年月日</t>
    <rPh sb="0" eb="2">
      <t>トドケデ</t>
    </rPh>
    <rPh sb="2" eb="5">
      <t>ネンガッピ</t>
    </rPh>
    <phoneticPr fontId="3"/>
  </si>
  <si>
    <t>１．基本情報</t>
    <rPh sb="2" eb="6">
      <t>キホンジョウホウ</t>
    </rPh>
    <phoneticPr fontId="6"/>
  </si>
  <si>
    <t>.</t>
    <phoneticPr fontId="3"/>
  </si>
  <si>
    <t>返還誓約書の機構送付</t>
    <phoneticPr fontId="3"/>
  </si>
  <si>
    <t>　下記のとおり願出（届出）いたします。</t>
    <phoneticPr fontId="3"/>
  </si>
  <si>
    <t>独立行政法人日本学生支援機構理事長　殿</t>
    <phoneticPr fontId="3"/>
  </si>
  <si>
    <t>[ 様式１－１ ]</t>
    <phoneticPr fontId="3"/>
  </si>
  <si>
    <t>①基本情報・異動情報（学生入力用）</t>
    <rPh sb="1" eb="5">
      <t>キホンジョウホウ</t>
    </rPh>
    <rPh sb="6" eb="8">
      <t>イドウ</t>
    </rPh>
    <rPh sb="8" eb="10">
      <t>ジョウホウ</t>
    </rPh>
    <rPh sb="11" eb="13">
      <t>ガクセイ</t>
    </rPh>
    <rPh sb="13" eb="15">
      <t>ニュウリョク</t>
    </rPh>
    <rPh sb="15" eb="16">
      <t>ヨウ</t>
    </rPh>
    <phoneticPr fontId="6"/>
  </si>
  <si>
    <t>①異動種別</t>
    <rPh sb="1" eb="3">
      <t>イドウ</t>
    </rPh>
    <rPh sb="3" eb="5">
      <t>シュベツ</t>
    </rPh>
    <phoneticPr fontId="6"/>
  </si>
  <si>
    <t>退学</t>
    <rPh sb="0" eb="2">
      <t>タイガク</t>
    </rPh>
    <phoneticPr fontId="6"/>
  </si>
  <si>
    <t>辞退（短縮卒業・修了）</t>
    <rPh sb="0" eb="2">
      <t>ジタイ</t>
    </rPh>
    <rPh sb="3" eb="7">
      <t>タンシュクソツギョウ</t>
    </rPh>
    <rPh sb="8" eb="10">
      <t>シュウリョウ</t>
    </rPh>
    <phoneticPr fontId="6"/>
  </si>
  <si>
    <t>経済事情</t>
    <rPh sb="0" eb="4">
      <t>ケイザイジジョウ</t>
    </rPh>
    <phoneticPr fontId="6"/>
  </si>
  <si>
    <t>②学校名</t>
    <rPh sb="1" eb="4">
      <t>ガッコウメイ</t>
    </rPh>
    <phoneticPr fontId="6"/>
  </si>
  <si>
    <t>②退学事由</t>
    <rPh sb="1" eb="3">
      <t>タイガク</t>
    </rPh>
    <rPh sb="3" eb="5">
      <t>ジユウ</t>
    </rPh>
    <phoneticPr fontId="6"/>
  </si>
  <si>
    <t>③学部・学科</t>
    <rPh sb="1" eb="3">
      <t>ガクブ</t>
    </rPh>
    <rPh sb="4" eb="6">
      <t>ガッカ</t>
    </rPh>
    <phoneticPr fontId="6"/>
  </si>
  <si>
    <t>④学籍番号</t>
    <rPh sb="1" eb="5">
      <t>ガクセキバンゴウ</t>
    </rPh>
    <phoneticPr fontId="6"/>
  </si>
  <si>
    <t>⑤生年月日
  （例：2000/1/23)</t>
    <rPh sb="1" eb="5">
      <t>セイネンガッピ</t>
    </rPh>
    <rPh sb="9" eb="10">
      <t>レイ</t>
    </rPh>
    <phoneticPr fontId="6"/>
  </si>
  <si>
    <t>⑥フリガナ</t>
    <phoneticPr fontId="6"/>
  </si>
  <si>
    <t>⑦氏名　</t>
    <rPh sb="1" eb="3">
      <t>シメイ</t>
    </rPh>
    <phoneticPr fontId="6"/>
  </si>
  <si>
    <t>基本情報の入力完了です。</t>
    <phoneticPr fontId="6"/>
  </si>
  <si>
    <t>⑨奨学生番号</t>
    <rPh sb="1" eb="6">
      <t>ショウガクセイバンゴウ</t>
    </rPh>
    <phoneticPr fontId="6"/>
  </si>
  <si>
    <t>入力
チェック１</t>
    <rPh sb="0" eb="2">
      <t>ニュウリョク</t>
    </rPh>
    <phoneticPr fontId="3"/>
  </si>
  <si>
    <t>入力
チェック２</t>
    <rPh sb="0" eb="2">
      <t>ニュウリョク</t>
    </rPh>
    <phoneticPr fontId="3"/>
  </si>
  <si>
    <t>エラー：未入力項目があります。必要項目を全て入力してください。</t>
    <phoneticPr fontId="6"/>
  </si>
  <si>
    <r>
      <t xml:space="preserve">１．基本情報の確認（①学生入力用より自動）
</t>
    </r>
    <r>
      <rPr>
        <sz val="15"/>
        <rFont val="ＭＳ Ｐゴシック"/>
        <family val="3"/>
        <charset val="128"/>
      </rPr>
      <t xml:space="preserve">　   </t>
    </r>
    <r>
      <rPr>
        <sz val="10"/>
        <rFont val="ＭＳ Ｐゴシック"/>
        <family val="3"/>
        <charset val="128"/>
      </rPr>
      <t>学生の入力が正しいか確認してください。</t>
    </r>
    <rPh sb="1" eb="3">
      <t>キホン</t>
    </rPh>
    <rPh sb="3" eb="5">
      <t>ジョウホウ</t>
    </rPh>
    <rPh sb="6" eb="8">
      <t>カクニン</t>
    </rPh>
    <rPh sb="10" eb="12">
      <t>ガクセイ</t>
    </rPh>
    <rPh sb="12" eb="14">
      <t>ニュウリョク</t>
    </rPh>
    <rPh sb="14" eb="15">
      <t>ヨウ</t>
    </rPh>
    <rPh sb="17" eb="19">
      <t>ジドウ</t>
    </rPh>
    <rPh sb="26" eb="28">
      <t>ガクセイ</t>
    </rPh>
    <rPh sb="29" eb="31">
      <t>ニュウリョク</t>
    </rPh>
    <rPh sb="32" eb="33">
      <t>タダ</t>
    </rPh>
    <rPh sb="36" eb="38">
      <t>カクニン</t>
    </rPh>
    <phoneticPr fontId="6"/>
  </si>
  <si>
    <t>①届出年月日</t>
    <rPh sb="1" eb="3">
      <t>トドケデ</t>
    </rPh>
    <rPh sb="3" eb="6">
      <t>ネンガッピ</t>
    </rPh>
    <phoneticPr fontId="6"/>
  </si>
  <si>
    <t>確認</t>
    <rPh sb="0" eb="2">
      <t>カクニン</t>
    </rPh>
    <phoneticPr fontId="6"/>
  </si>
  <si>
    <t>はい</t>
    <phoneticPr fontId="6"/>
  </si>
  <si>
    <t>いいえ</t>
    <phoneticPr fontId="6"/>
  </si>
  <si>
    <t>⇒⇒</t>
    <phoneticPr fontId="6"/>
  </si>
  <si>
    <t>異動始期</t>
    <phoneticPr fontId="6"/>
  </si>
  <si>
    <t>④退学日
   （例:2023/3/31）</t>
    <rPh sb="1" eb="3">
      <t>タイガク</t>
    </rPh>
    <rPh sb="3" eb="4">
      <t>ビ</t>
    </rPh>
    <rPh sb="9" eb="10">
      <t>レイ</t>
    </rPh>
    <phoneticPr fontId="6"/>
  </si>
  <si>
    <t>正</t>
    <rPh sb="0" eb="1">
      <t>タダ</t>
    </rPh>
    <phoneticPr fontId="6"/>
  </si>
  <si>
    <t>正しい退学日と退学決定日が入力されています。</t>
    <rPh sb="0" eb="1">
      <t>タダ</t>
    </rPh>
    <rPh sb="3" eb="6">
      <t>タイガクビ</t>
    </rPh>
    <rPh sb="7" eb="12">
      <t>タイガクケッテイビ</t>
    </rPh>
    <rPh sb="13" eb="15">
      <t>ニュウリョク</t>
    </rPh>
    <phoneticPr fontId="6"/>
  </si>
  <si>
    <t>異動情報の入力完了です。</t>
    <rPh sb="0" eb="2">
      <t>イドウ</t>
    </rPh>
    <rPh sb="2" eb="4">
      <t>ジョウホウ</t>
    </rPh>
    <rPh sb="5" eb="7">
      <t>ニュウリョク</t>
    </rPh>
    <rPh sb="7" eb="9">
      <t>カンリョウ</t>
    </rPh>
    <phoneticPr fontId="6"/>
  </si>
  <si>
    <t>⑤生年月日
 （例：2000/1/23)</t>
    <rPh sb="1" eb="5">
      <t>セイネンガッピ</t>
    </rPh>
    <rPh sb="8" eb="9">
      <t>レイ</t>
    </rPh>
    <phoneticPr fontId="6"/>
  </si>
  <si>
    <t>⑤退学決定日
   (例:2023/10/31)</t>
    <rPh sb="11" eb="12">
      <t>レイ</t>
    </rPh>
    <phoneticPr fontId="6"/>
  </si>
  <si>
    <t>同</t>
    <rPh sb="0" eb="1">
      <t>オナ</t>
    </rPh>
    <phoneticPr fontId="6"/>
  </si>
  <si>
    <t>⑦氏名</t>
    <rPh sb="1" eb="3">
      <t>シメイ</t>
    </rPh>
    <phoneticPr fontId="6"/>
  </si>
  <si>
    <t>入力
チェック３</t>
    <rPh sb="0" eb="2">
      <t>ニュウリョク</t>
    </rPh>
    <phoneticPr fontId="3"/>
  </si>
  <si>
    <r>
      <t xml:space="preserve">異動始期
チェック
</t>
    </r>
    <r>
      <rPr>
        <b/>
        <sz val="10"/>
        <rFont val="ＭＳ Ｐゴシック"/>
        <family val="3"/>
        <charset val="128"/>
      </rPr>
      <t>※決定日あり</t>
    </r>
    <rPh sb="0" eb="2">
      <t>イドウ</t>
    </rPh>
    <rPh sb="2" eb="4">
      <t>シキ</t>
    </rPh>
    <rPh sb="11" eb="14">
      <t>ケッテイビ</t>
    </rPh>
    <phoneticPr fontId="3"/>
  </si>
  <si>
    <t>誤</t>
    <rPh sb="0" eb="1">
      <t>アヤマ</t>
    </rPh>
    <phoneticPr fontId="6"/>
  </si>
  <si>
    <t>エラー：「退学日」が「退学決定日」より後になっています。（「退学日」が「退学決定日」より遡ります）。</t>
    <rPh sb="19" eb="20">
      <t>アト</t>
    </rPh>
    <phoneticPr fontId="6"/>
  </si>
  <si>
    <t>エラー４</t>
    <phoneticPr fontId="6"/>
  </si>
  <si>
    <t>エラー５</t>
    <phoneticPr fontId="6"/>
  </si>
  <si>
    <t>エラー６</t>
    <phoneticPr fontId="6"/>
  </si>
  <si>
    <t>②学校名</t>
    <rPh sb="1" eb="3">
      <t>ガッコウ</t>
    </rPh>
    <rPh sb="3" eb="4">
      <t>メイ</t>
    </rPh>
    <phoneticPr fontId="6"/>
  </si>
  <si>
    <t>④学校電話番号</t>
    <rPh sb="1" eb="3">
      <t>ガッコウ</t>
    </rPh>
    <rPh sb="3" eb="5">
      <t>デンワ</t>
    </rPh>
    <rPh sb="5" eb="7">
      <t>バンゴウ</t>
    </rPh>
    <phoneticPr fontId="6"/>
  </si>
  <si>
    <t>入力
チェック４</t>
    <rPh sb="0" eb="2">
      <t>ニュウリョク</t>
    </rPh>
    <phoneticPr fontId="3"/>
  </si>
  <si>
    <t>⑤学校担当者名</t>
    <rPh sb="1" eb="3">
      <t>ガッコウ</t>
    </rPh>
    <rPh sb="3" eb="6">
      <t>タントウシャ</t>
    </rPh>
    <rPh sb="6" eb="7">
      <t>メイ</t>
    </rPh>
    <phoneticPr fontId="6"/>
  </si>
  <si>
    <t>②卒業日／終了日
（例：2023/3/31)</t>
    <rPh sb="1" eb="4">
      <t>ソツギョウビ</t>
    </rPh>
    <rPh sb="5" eb="8">
      <t>シュウリョウビ</t>
    </rPh>
    <rPh sb="10" eb="11">
      <t>レイ</t>
    </rPh>
    <phoneticPr fontId="6"/>
  </si>
  <si>
    <t>⑦学校区分
　 (例：01)</t>
    <rPh sb="1" eb="3">
      <t>ガッコウ</t>
    </rPh>
    <rPh sb="3" eb="5">
      <t>クブン</t>
    </rPh>
    <rPh sb="9" eb="10">
      <t>レイ</t>
    </rPh>
    <phoneticPr fontId="6"/>
  </si>
  <si>
    <t>※送付済の場合は□に✔をいれてください。返還誓約書を送付していない場合，本願（届）を作成できません。</t>
    <phoneticPr fontId="3"/>
  </si>
  <si>
    <t>✔</t>
    <phoneticPr fontId="3"/>
  </si>
  <si>
    <r>
      <t xml:space="preserve">③担当課長
</t>
    </r>
    <r>
      <rPr>
        <sz val="10"/>
        <color theme="0"/>
        <rFont val="ＭＳ Ｐゴシック"/>
        <family val="3"/>
        <charset val="128"/>
      </rPr>
      <t>※課長職以上の方</t>
    </r>
    <rPh sb="1" eb="3">
      <t>タントウ</t>
    </rPh>
    <rPh sb="3" eb="5">
      <t>カチョウ</t>
    </rPh>
    <rPh sb="7" eb="10">
      <t>カチョウショク</t>
    </rPh>
    <rPh sb="10" eb="12">
      <t>イジョウ</t>
    </rPh>
    <rPh sb="13" eb="14">
      <t>カタ</t>
    </rPh>
    <phoneticPr fontId="6"/>
  </si>
  <si>
    <t>⑨奨学生番号①</t>
    <rPh sb="1" eb="6">
      <t>ショウガクセイバンゴウ</t>
    </rPh>
    <phoneticPr fontId="6"/>
  </si>
  <si>
    <t>⑩奨学生番号②</t>
    <rPh sb="1" eb="6">
      <t>ショウガクセイバンゴウ</t>
    </rPh>
    <phoneticPr fontId="6"/>
  </si>
  <si>
    <r>
      <t xml:space="preserve">学部・学科
</t>
    </r>
    <r>
      <rPr>
        <b/>
        <sz val="13"/>
        <rFont val="ＭＳ Ｐゴシック"/>
        <family val="3"/>
        <charset val="128"/>
      </rPr>
      <t>（課程・研究科）</t>
    </r>
    <rPh sb="0" eb="2">
      <t>ガクブ</t>
    </rPh>
    <rPh sb="3" eb="5">
      <t>ガッカ</t>
    </rPh>
    <rPh sb="7" eb="9">
      <t>カテイ</t>
    </rPh>
    <rPh sb="10" eb="13">
      <t>ケンキュウカ</t>
    </rPh>
    <phoneticPr fontId="6"/>
  </si>
  <si>
    <t>✔</t>
    <phoneticPr fontId="3"/>
  </si>
  <si>
    <t>エラー：「退学日」が「退学決定日」と同じになっています。（「退学日」が「退学決定日」より遡ります）。</t>
    <rPh sb="18" eb="19">
      <t>オナ</t>
    </rPh>
    <phoneticPr fontId="6"/>
  </si>
  <si>
    <t>（理由）簡潔にご記入ください（上限５０文字）。</t>
    <rPh sb="1" eb="3">
      <t>リユウ</t>
    </rPh>
    <rPh sb="4" eb="6">
      <t>カンケツ</t>
    </rPh>
    <rPh sb="8" eb="10">
      <t>キニュウ</t>
    </rPh>
    <rPh sb="15" eb="17">
      <t>ジョウゲン</t>
    </rPh>
    <rPh sb="19" eb="21">
      <t>モジ</t>
    </rPh>
    <phoneticPr fontId="6"/>
  </si>
  <si>
    <t>学校証明欄の入力完了です。</t>
    <rPh sb="0" eb="2">
      <t>ガッコウ</t>
    </rPh>
    <rPh sb="2" eb="5">
      <t>ショウメイラン</t>
    </rPh>
    <rPh sb="6" eb="8">
      <t>ニュウリョク</t>
    </rPh>
    <rPh sb="8" eb="10">
      <t>カンリョウ</t>
    </rPh>
    <phoneticPr fontId="6"/>
  </si>
  <si>
    <t>退学の異動始期は</t>
    <rPh sb="0" eb="2">
      <t>タイガク</t>
    </rPh>
    <phoneticPr fontId="3"/>
  </si>
  <si>
    <t>【貸与】　退学の異動願 （ 届 ）</t>
    <rPh sb="1" eb="3">
      <t>タイヨ</t>
    </rPh>
    <rPh sb="5" eb="6">
      <t>タイ</t>
    </rPh>
    <rPh sb="6" eb="7">
      <t>ガク</t>
    </rPh>
    <phoneticPr fontId="3"/>
  </si>
  <si>
    <t>【貸与】退学</t>
    <rPh sb="1" eb="3">
      <t>タイヨ</t>
    </rPh>
    <rPh sb="4" eb="6">
      <t>タイガク</t>
    </rPh>
    <phoneticPr fontId="3"/>
  </si>
  <si>
    <r>
      <t>２．異動情報の入力</t>
    </r>
    <r>
      <rPr>
        <b/>
        <sz val="10"/>
        <rFont val="ＭＳ Ｐゴシック"/>
        <family val="3"/>
        <charset val="128"/>
      </rPr>
      <t xml:space="preserve">
　</t>
    </r>
    <r>
      <rPr>
        <sz val="10"/>
        <rFont val="ＭＳ Ｐゴシック"/>
        <family val="3"/>
        <charset val="128"/>
      </rPr>
      <t>　　  ②退学事由を選択してください。</t>
    </r>
    <rPh sb="2" eb="4">
      <t>イドウ</t>
    </rPh>
    <rPh sb="4" eb="6">
      <t>ジョウホウ</t>
    </rPh>
    <rPh sb="7" eb="9">
      <t>ニュウリョク</t>
    </rPh>
    <rPh sb="16" eb="18">
      <t>タイガク</t>
    </rPh>
    <rPh sb="18" eb="20">
      <t>ジユウ</t>
    </rPh>
    <rPh sb="21" eb="23">
      <t>センタク</t>
    </rPh>
    <phoneticPr fontId="6"/>
  </si>
  <si>
    <t>⑩奨学生番号</t>
    <rPh sb="1" eb="6">
      <t>ショウガクセイバンゴウ</t>
    </rPh>
    <phoneticPr fontId="6"/>
  </si>
  <si>
    <r>
      <t xml:space="preserve">２．異動情報の入力と確認（一部①学生入力用より自動）
</t>
    </r>
    <r>
      <rPr>
        <sz val="10"/>
        <rFont val="ＭＳ Ｐゴシック"/>
        <family val="3"/>
        <charset val="128"/>
      </rPr>
      <t>　　　　学生の入力が正しいか確認のうえ、③～⑤を入力してください（授業料未納による遡り退学でない場合は⑤の入力は不要）。</t>
    </r>
    <rPh sb="2" eb="4">
      <t>イドウ</t>
    </rPh>
    <rPh sb="4" eb="6">
      <t>ジョウホウ</t>
    </rPh>
    <rPh sb="7" eb="9">
      <t>ニュウリョク</t>
    </rPh>
    <rPh sb="10" eb="12">
      <t>カクニン</t>
    </rPh>
    <rPh sb="13" eb="15">
      <t>イチブ</t>
    </rPh>
    <rPh sb="16" eb="18">
      <t>ガクセイ</t>
    </rPh>
    <rPh sb="18" eb="20">
      <t>ニュウリョク</t>
    </rPh>
    <rPh sb="20" eb="21">
      <t>ヨウ</t>
    </rPh>
    <rPh sb="23" eb="25">
      <t>ジドウ</t>
    </rPh>
    <rPh sb="31" eb="33">
      <t>ガクセイ</t>
    </rPh>
    <rPh sb="34" eb="36">
      <t>ニュウリョク</t>
    </rPh>
    <rPh sb="37" eb="38">
      <t>タダ</t>
    </rPh>
    <rPh sb="41" eb="43">
      <t>カクニン</t>
    </rPh>
    <rPh sb="51" eb="53">
      <t>ニュウリョク</t>
    </rPh>
    <phoneticPr fontId="6"/>
  </si>
  <si>
    <r>
      <rPr>
        <b/>
        <sz val="12"/>
        <rFont val="ＭＳ Ｐゴシック"/>
        <family val="3"/>
        <charset val="128"/>
      </rPr>
      <t>授業料未納</t>
    </r>
    <r>
      <rPr>
        <sz val="12"/>
        <rFont val="ＭＳ Ｐゴシック"/>
        <family val="3"/>
        <charset val="128"/>
      </rPr>
      <t xml:space="preserve">による
</t>
    </r>
    <r>
      <rPr>
        <b/>
        <sz val="12"/>
        <rFont val="ＭＳ Ｐゴシック"/>
        <family val="3"/>
        <charset val="128"/>
      </rPr>
      <t>遡り退学</t>
    </r>
    <r>
      <rPr>
        <sz val="12"/>
        <rFont val="ＭＳ Ｐゴシック"/>
        <family val="3"/>
        <charset val="128"/>
      </rPr>
      <t>ですか。</t>
    </r>
    <rPh sb="0" eb="3">
      <t>ジュギョウリョウ</t>
    </rPh>
    <rPh sb="3" eb="5">
      <t>ミノウ</t>
    </rPh>
    <rPh sb="9" eb="10">
      <t>サカノボ</t>
    </rPh>
    <rPh sb="11" eb="13">
      <t>タイガク</t>
    </rPh>
    <phoneticPr fontId="3"/>
  </si>
  <si>
    <r>
      <t>③</t>
    </r>
    <r>
      <rPr>
        <b/>
        <sz val="11"/>
        <color theme="0"/>
        <rFont val="ＭＳ Ｐゴシック"/>
        <family val="3"/>
        <charset val="128"/>
      </rPr>
      <t>授業料未納</t>
    </r>
    <r>
      <rPr>
        <sz val="11"/>
        <color theme="0"/>
        <rFont val="ＭＳ Ｐゴシック"/>
        <family val="3"/>
        <charset val="128"/>
      </rPr>
      <t xml:space="preserve">による
　 </t>
    </r>
    <r>
      <rPr>
        <b/>
        <sz val="11"/>
        <color theme="0"/>
        <rFont val="ＭＳ Ｐゴシック"/>
        <family val="3"/>
        <charset val="128"/>
      </rPr>
      <t>遡り退学</t>
    </r>
    <r>
      <rPr>
        <sz val="11"/>
        <color theme="0"/>
        <rFont val="ＭＳ Ｐゴシック"/>
        <family val="3"/>
        <charset val="128"/>
      </rPr>
      <t>ですか。</t>
    </r>
    <rPh sb="1" eb="4">
      <t>ジュギョウリョウ</t>
    </rPh>
    <rPh sb="4" eb="6">
      <t>ミノウ</t>
    </rPh>
    <rPh sb="12" eb="13">
      <t>サカノボ</t>
    </rPh>
    <rPh sb="14" eb="16">
      <t>タイガク</t>
    </rPh>
    <phoneticPr fontId="6"/>
  </si>
  <si>
    <t>⑧学年
　（例：2)</t>
    <rPh sb="1" eb="3">
      <t>ガクネン</t>
    </rPh>
    <rPh sb="6" eb="7">
      <t>レイ</t>
    </rPh>
    <phoneticPr fontId="6"/>
  </si>
  <si>
    <t>６．機構に送付が必要な理由</t>
    <rPh sb="2" eb="4">
      <t>キコウ</t>
    </rPh>
    <rPh sb="4" eb="6">
      <t>ソウフ</t>
    </rPh>
    <rPh sb="7" eb="9">
      <t>ヒツヨウ</t>
    </rPh>
    <rPh sb="11" eb="13">
      <t>リユウ</t>
    </rPh>
    <phoneticPr fontId="3"/>
  </si>
  <si>
    <t>⑧学年
　（例：2）</t>
    <rPh sb="1" eb="3">
      <t>ガクネン</t>
    </rPh>
    <rPh sb="6" eb="7">
      <t>レイ</t>
    </rPh>
    <phoneticPr fontId="6"/>
  </si>
  <si>
    <r>
      <t xml:space="preserve">４．学校証明欄
</t>
    </r>
    <r>
      <rPr>
        <sz val="10"/>
        <rFont val="ＭＳ Ｐゴシック"/>
        <family val="3"/>
        <charset val="128"/>
      </rPr>
      <t>　　　　①～⑦を入力してください（⑦は省略可）。</t>
    </r>
    <rPh sb="2" eb="7">
      <t>ガッコウショウメイラン</t>
    </rPh>
    <rPh sb="16" eb="18">
      <t>ニュウリョク</t>
    </rPh>
    <rPh sb="27" eb="30">
      <t>ショウリャクカ</t>
    </rPh>
    <phoneticPr fontId="6"/>
  </si>
  <si>
    <t>入力チェック１</t>
    <rPh sb="0" eb="2">
      <t>ニュウリョク</t>
    </rPh>
    <phoneticPr fontId="3"/>
  </si>
  <si>
    <t>入力チェック２</t>
    <rPh sb="0" eb="2">
      <t>ニュウリョク</t>
    </rPh>
    <phoneticPr fontId="3"/>
  </si>
  <si>
    <t>入力チェック３</t>
    <rPh sb="0" eb="2">
      <t>ニュウリョク</t>
    </rPh>
    <phoneticPr fontId="3"/>
  </si>
  <si>
    <t>入力チェック４</t>
    <rPh sb="0" eb="2">
      <t>ニュウリョク</t>
    </rPh>
    <phoneticPr fontId="3"/>
  </si>
  <si>
    <t>下記に✔が入る場合は、スカラＡＣから入力処理せずに異動願を機構に送付してください。</t>
    <rPh sb="25" eb="27">
      <t>イドウ</t>
    </rPh>
    <rPh sb="27" eb="28">
      <t>ネガイ</t>
    </rPh>
    <phoneticPr fontId="3"/>
  </si>
  <si>
    <t>電　話　番　号</t>
    <rPh sb="0" eb="1">
      <t>デン</t>
    </rPh>
    <rPh sb="2" eb="3">
      <t>ハナシ</t>
    </rPh>
    <rPh sb="4" eb="5">
      <t>バン</t>
    </rPh>
    <rPh sb="6" eb="7">
      <t>ゴウ</t>
    </rPh>
    <phoneticPr fontId="3"/>
  </si>
  <si>
    <t>送付必要</t>
    <rPh sb="0" eb="2">
      <t>ソウフ</t>
    </rPh>
    <rPh sb="2" eb="4">
      <t>ヒツヨウ</t>
    </rPh>
    <phoneticPr fontId="3"/>
  </si>
  <si>
    <t>送付不要</t>
    <rPh sb="0" eb="2">
      <t>ソウフ</t>
    </rPh>
    <rPh sb="2" eb="4">
      <t>フヨウ</t>
    </rPh>
    <phoneticPr fontId="3"/>
  </si>
  <si>
    <t>◆入力エラー◆</t>
    <rPh sb="1" eb="3">
      <t>ニュウリョク</t>
    </rPh>
    <phoneticPr fontId="3"/>
  </si>
  <si>
    <t>×　返戻金が発生するため処理できません。確認してください。</t>
    <rPh sb="2" eb="5">
      <t>ヘンレイキン</t>
    </rPh>
    <rPh sb="6" eb="8">
      <t>ハッセイ</t>
    </rPh>
    <rPh sb="12" eb="14">
      <t>ショリ</t>
    </rPh>
    <rPh sb="20" eb="22">
      <t>カクニン</t>
    </rPh>
    <phoneticPr fontId="3"/>
  </si>
  <si>
    <t>×　未振込額が発生するため処理できません。確認してください。</t>
    <rPh sb="2" eb="6">
      <t>ミフリコミガク</t>
    </rPh>
    <rPh sb="7" eb="9">
      <t>ハッセイ</t>
    </rPh>
    <rPh sb="13" eb="15">
      <t>ショリ</t>
    </rPh>
    <rPh sb="21" eb="23">
      <t>カクニン</t>
    </rPh>
    <phoneticPr fontId="3"/>
  </si>
  <si>
    <t>⇒</t>
    <phoneticPr fontId="3"/>
  </si>
  <si>
    <t>ココをクリック</t>
    <phoneticPr fontId="3"/>
  </si>
  <si>
    <t>異動始期チェック</t>
    <rPh sb="0" eb="2">
      <t>イドウ</t>
    </rPh>
    <rPh sb="2" eb="4">
      <t>シキ</t>
    </rPh>
    <phoneticPr fontId="3"/>
  </si>
  <si>
    <t>【貸与】退学の異動願作成マニュアル</t>
    <rPh sb="1" eb="3">
      <t>タイヨ</t>
    </rPh>
    <rPh sb="4" eb="6">
      <t>タイガク</t>
    </rPh>
    <rPh sb="7" eb="9">
      <t>イドウ</t>
    </rPh>
    <rPh sb="9" eb="10">
      <t>ネガイ</t>
    </rPh>
    <rPh sb="10" eb="12">
      <t>サクセイ</t>
    </rPh>
    <phoneticPr fontId="3"/>
  </si>
  <si>
    <r>
      <t>１．基本情報の入力</t>
    </r>
    <r>
      <rPr>
        <b/>
        <sz val="10"/>
        <rFont val="ＭＳ Ｐゴシック"/>
        <family val="3"/>
        <charset val="128"/>
      </rPr>
      <t xml:space="preserve">
　　 </t>
    </r>
    <r>
      <rPr>
        <sz val="10"/>
        <rFont val="ＭＳ Ｐゴシック"/>
        <family val="3"/>
        <charset val="128"/>
      </rPr>
      <t>　①～⑨を入力してください（併用貸与の場合は⑩も）。</t>
    </r>
    <rPh sb="2" eb="4">
      <t>キホン</t>
    </rPh>
    <rPh sb="4" eb="6">
      <t>ジョウホウ</t>
    </rPh>
    <rPh sb="7" eb="9">
      <t>ニュウリョク</t>
    </rPh>
    <rPh sb="18" eb="20">
      <t>ニュウリョク</t>
    </rPh>
    <rPh sb="27" eb="29">
      <t>ヘイヨウ</t>
    </rPh>
    <rPh sb="29" eb="31">
      <t>タイヨ</t>
    </rPh>
    <rPh sb="32" eb="34">
      <t>バアイ</t>
    </rPh>
    <phoneticPr fontId="6"/>
  </si>
  <si>
    <t>yyyy/mm/ddの形式で入力してください</t>
    <rPh sb="11" eb="13">
      <t>ケイシキ</t>
    </rPh>
    <rPh sb="14" eb="16">
      <t>ニュウリョク</t>
    </rPh>
    <phoneticPr fontId="3"/>
  </si>
  <si>
    <t>未入力箇所があると「エラー」と表示されます。必要項目を全て入力してください。
全ての入力が完了すると「入力完了」と表示されます。</t>
    <rPh sb="0" eb="3">
      <t>ミニュウリョク</t>
    </rPh>
    <rPh sb="3" eb="5">
      <t>カショ</t>
    </rPh>
    <rPh sb="15" eb="17">
      <t>ヒョウジ</t>
    </rPh>
    <rPh sb="22" eb="24">
      <t>ヒツヨウ</t>
    </rPh>
    <rPh sb="24" eb="26">
      <t>コウモク</t>
    </rPh>
    <rPh sb="27" eb="28">
      <t>スベ</t>
    </rPh>
    <rPh sb="29" eb="31">
      <t>ニュウリョク</t>
    </rPh>
    <phoneticPr fontId="3"/>
  </si>
  <si>
    <t>★POINT★</t>
    <phoneticPr fontId="3"/>
  </si>
  <si>
    <t>退学事由をプルダウンから選択してください。</t>
    <rPh sb="0" eb="2">
      <t>タイガク</t>
    </rPh>
    <rPh sb="2" eb="4">
      <t>ジユウ</t>
    </rPh>
    <rPh sb="12" eb="14">
      <t>センタク</t>
    </rPh>
    <phoneticPr fontId="3"/>
  </si>
  <si>
    <t>授業料未納による遡り退学に該当する場合は「はい」を、該当しない場合は「いいえ」をプルダウンから選択してください。</t>
    <rPh sb="0" eb="3">
      <t>ジュギョウリョウ</t>
    </rPh>
    <rPh sb="3" eb="5">
      <t>ミノウ</t>
    </rPh>
    <rPh sb="8" eb="9">
      <t>サカノボ</t>
    </rPh>
    <rPh sb="10" eb="12">
      <t>タイガク</t>
    </rPh>
    <rPh sb="13" eb="15">
      <t>ガイトウ</t>
    </rPh>
    <rPh sb="17" eb="19">
      <t>バアイ</t>
    </rPh>
    <rPh sb="26" eb="28">
      <t>ガイトウ</t>
    </rPh>
    <rPh sb="31" eb="33">
      <t>バアイ</t>
    </rPh>
    <rPh sb="47" eb="49">
      <t>センタク</t>
    </rPh>
    <phoneticPr fontId="3"/>
  </si>
  <si>
    <t>Q）授業料未納による遡り退学とは</t>
    <rPh sb="2" eb="5">
      <t>ジュギョウリョウ</t>
    </rPh>
    <rPh sb="5" eb="7">
      <t>ミノウ</t>
    </rPh>
    <rPh sb="10" eb="11">
      <t>サカノボ</t>
    </rPh>
    <rPh sb="12" eb="14">
      <t>タイガク</t>
    </rPh>
    <phoneticPr fontId="3"/>
  </si>
  <si>
    <t>◆エラー１：「退学日」が「退学決定日」より後になっています。</t>
    <rPh sb="7" eb="9">
      <t>タイガク</t>
    </rPh>
    <rPh sb="9" eb="10">
      <t>ビ</t>
    </rPh>
    <rPh sb="13" eb="15">
      <t>タイガク</t>
    </rPh>
    <rPh sb="15" eb="17">
      <t>ケッテイ</t>
    </rPh>
    <rPh sb="17" eb="18">
      <t>ビ</t>
    </rPh>
    <rPh sb="21" eb="22">
      <t>アト</t>
    </rPh>
    <phoneticPr fontId="3"/>
  </si>
  <si>
    <t>◆エラー２：「退学日」が「退学決定日」と同じになっています。</t>
    <rPh sb="7" eb="9">
      <t>タイガク</t>
    </rPh>
    <rPh sb="9" eb="10">
      <t>ビ</t>
    </rPh>
    <rPh sb="13" eb="15">
      <t>タイガク</t>
    </rPh>
    <rPh sb="15" eb="17">
      <t>ケッテイ</t>
    </rPh>
    <rPh sb="17" eb="18">
      <t>ビ</t>
    </rPh>
    <rPh sb="20" eb="21">
      <t>オナ</t>
    </rPh>
    <phoneticPr fontId="3"/>
  </si>
  <si>
    <t>「退学日」と「退学決定日」の関係が正しく入力されると「正しい退学日と退学決定日が入力されています。」と表示されます。以下のエラーが出た場合は、正しい「退学日」と「退学決定日」の関係ではありません。</t>
    <rPh sb="1" eb="3">
      <t>タイガク</t>
    </rPh>
    <rPh sb="3" eb="4">
      <t>ヒ</t>
    </rPh>
    <rPh sb="7" eb="9">
      <t>タイガク</t>
    </rPh>
    <rPh sb="9" eb="12">
      <t>ケッテイビ</t>
    </rPh>
    <rPh sb="14" eb="16">
      <t>カンケイ</t>
    </rPh>
    <rPh sb="17" eb="18">
      <t>タダ</t>
    </rPh>
    <rPh sb="20" eb="22">
      <t>ニュウリョク</t>
    </rPh>
    <rPh sb="27" eb="28">
      <t>タダ</t>
    </rPh>
    <rPh sb="30" eb="33">
      <t>タイガクビ</t>
    </rPh>
    <rPh sb="34" eb="39">
      <t>タイガクケッテイビ</t>
    </rPh>
    <rPh sb="40" eb="42">
      <t>ニュウリョク</t>
    </rPh>
    <rPh sb="51" eb="53">
      <t>ヒョウジ</t>
    </rPh>
    <rPh sb="58" eb="60">
      <t>イカ</t>
    </rPh>
    <rPh sb="65" eb="66">
      <t>デ</t>
    </rPh>
    <rPh sb="67" eb="69">
      <t>バアイ</t>
    </rPh>
    <rPh sb="71" eb="72">
      <t>タダ</t>
    </rPh>
    <rPh sb="75" eb="78">
      <t>タイガクビ</t>
    </rPh>
    <rPh sb="81" eb="86">
      <t>タイガクケッテイビ</t>
    </rPh>
    <rPh sb="88" eb="90">
      <t>カンケイ</t>
    </rPh>
    <phoneticPr fontId="3"/>
  </si>
  <si>
    <t>貸与奨学金の6または8から始まる11ケタの奨学生番号を入力してください。併用貸与の場合は奨学生番号②にも入力してください。</t>
    <rPh sb="0" eb="2">
      <t>タイヨ</t>
    </rPh>
    <rPh sb="2" eb="5">
      <t>ショウガクキン</t>
    </rPh>
    <rPh sb="13" eb="14">
      <t>ハジ</t>
    </rPh>
    <rPh sb="21" eb="26">
      <t>ショウガクセイバンゴウ</t>
    </rPh>
    <rPh sb="27" eb="29">
      <t>ニュウリョク</t>
    </rPh>
    <rPh sb="36" eb="38">
      <t>ヘイヨウ</t>
    </rPh>
    <rPh sb="38" eb="40">
      <t>タイヨ</t>
    </rPh>
    <rPh sb="41" eb="43">
      <t>バアイ</t>
    </rPh>
    <rPh sb="44" eb="49">
      <t>ショウガクセイバンゴウ</t>
    </rPh>
    <rPh sb="52" eb="54">
      <t>ニュウリョク</t>
    </rPh>
    <phoneticPr fontId="3"/>
  </si>
  <si>
    <t>※１</t>
    <phoneticPr fontId="3"/>
  </si>
  <si>
    <t>※２</t>
    <phoneticPr fontId="3"/>
  </si>
  <si>
    <t>※３</t>
    <phoneticPr fontId="3"/>
  </si>
  <si>
    <t>※４</t>
    <phoneticPr fontId="3"/>
  </si>
  <si>
    <t>※５</t>
    <phoneticPr fontId="3"/>
  </si>
  <si>
    <t>退学日をyyyy/mm/ddの形式で入力してください。</t>
    <phoneticPr fontId="3"/>
  </si>
  <si>
    <t>※６</t>
    <phoneticPr fontId="3"/>
  </si>
  <si>
    <t>※７</t>
    <phoneticPr fontId="3"/>
  </si>
  <si>
    <t>退学日に続けて退学決定日をyyyy/mm/ddの形式で入力してください。</t>
    <rPh sb="0" eb="3">
      <t>タイガクビ</t>
    </rPh>
    <rPh sb="4" eb="5">
      <t>ツヅ</t>
    </rPh>
    <rPh sb="7" eb="9">
      <t>タイガク</t>
    </rPh>
    <rPh sb="9" eb="12">
      <t>ケッテイビ</t>
    </rPh>
    <rPh sb="24" eb="26">
      <t>ケイシキ</t>
    </rPh>
    <rPh sb="27" eb="29">
      <t>ニュウリョク</t>
    </rPh>
    <phoneticPr fontId="3"/>
  </si>
  <si>
    <t>※８</t>
    <phoneticPr fontId="3"/>
  </si>
  <si>
    <t>※９</t>
    <phoneticPr fontId="3"/>
  </si>
  <si>
    <t>※10</t>
    <phoneticPr fontId="3"/>
  </si>
  <si>
    <t>未入力でもエラーになりません。</t>
    <rPh sb="0" eb="3">
      <t>ミニュウリョク</t>
    </rPh>
    <phoneticPr fontId="3"/>
  </si>
  <si>
    <t>学校証明日をyyyy/mm/ddの形式で入力してください。</t>
    <rPh sb="0" eb="5">
      <t>ガッコウショウメイビ</t>
    </rPh>
    <rPh sb="17" eb="19">
      <t>ケイシキ</t>
    </rPh>
    <rPh sb="20" eb="22">
      <t>ニュウリョク</t>
    </rPh>
    <phoneticPr fontId="3"/>
  </si>
  <si>
    <t>入力制限はありません。</t>
    <rPh sb="0" eb="2">
      <t>ニュウリョク</t>
    </rPh>
    <rPh sb="2" eb="4">
      <t>セイゲン</t>
    </rPh>
    <phoneticPr fontId="3"/>
  </si>
  <si>
    <t>６ケタの学校番号を入力してください</t>
    <rPh sb="4" eb="8">
      <t>ガッコウバンゴウ</t>
    </rPh>
    <rPh sb="9" eb="11">
      <t>ニュウリョク</t>
    </rPh>
    <phoneticPr fontId="3"/>
  </si>
  <si>
    <t>学校区分は未入力でもエラーにならず、省略可能です。</t>
    <rPh sb="0" eb="4">
      <t>ガッコウクブン</t>
    </rPh>
    <rPh sb="5" eb="8">
      <t>ミニュウリョク</t>
    </rPh>
    <rPh sb="18" eb="20">
      <t>ショウリャク</t>
    </rPh>
    <rPh sb="20" eb="22">
      <t>カノウ</t>
    </rPh>
    <phoneticPr fontId="3"/>
  </si>
  <si>
    <t>※11</t>
    <phoneticPr fontId="3"/>
  </si>
  <si>
    <t>※12</t>
    <phoneticPr fontId="3"/>
  </si>
  <si>
    <t>※13</t>
    <phoneticPr fontId="3"/>
  </si>
  <si>
    <t>※14</t>
    <phoneticPr fontId="3"/>
  </si>
  <si>
    <t>※17</t>
    <phoneticPr fontId="3"/>
  </si>
  <si>
    <t>※15</t>
    <phoneticPr fontId="3"/>
  </si>
  <si>
    <t>送付が必要な理由枠にプルダウンから✔を選択してください。</t>
    <rPh sb="0" eb="2">
      <t>ソウフ</t>
    </rPh>
    <rPh sb="3" eb="5">
      <t>ヒツヨウ</t>
    </rPh>
    <rPh sb="6" eb="8">
      <t>リユウ</t>
    </rPh>
    <rPh sb="8" eb="9">
      <t>ワク</t>
    </rPh>
    <rPh sb="19" eb="21">
      <t>センタク</t>
    </rPh>
    <phoneticPr fontId="3"/>
  </si>
  <si>
    <t>※16</t>
    <phoneticPr fontId="3"/>
  </si>
  <si>
    <t>※18</t>
    <phoneticPr fontId="3"/>
  </si>
  <si>
    <t>その他送付が必要な場合はこちらに✔をいれてください。その際、送付が必要な理由を理由欄に簡潔に御記入ください。</t>
    <rPh sb="2" eb="3">
      <t>タ</t>
    </rPh>
    <rPh sb="3" eb="5">
      <t>ソウフ</t>
    </rPh>
    <rPh sb="6" eb="8">
      <t>ヒツヨウ</t>
    </rPh>
    <rPh sb="9" eb="11">
      <t>バアイ</t>
    </rPh>
    <rPh sb="28" eb="29">
      <t>サイ</t>
    </rPh>
    <rPh sb="30" eb="32">
      <t>ソウフ</t>
    </rPh>
    <rPh sb="33" eb="35">
      <t>ヒツヨウ</t>
    </rPh>
    <rPh sb="36" eb="38">
      <t>リユウ</t>
    </rPh>
    <rPh sb="39" eb="41">
      <t>リユウ</t>
    </rPh>
    <rPh sb="41" eb="42">
      <t>ラン</t>
    </rPh>
    <rPh sb="43" eb="45">
      <t>カンケツ</t>
    </rPh>
    <rPh sb="46" eb="49">
      <t>ゴキニュウ</t>
    </rPh>
    <phoneticPr fontId="3"/>
  </si>
  <si>
    <t>例）・組入れが必要</t>
    <rPh sb="0" eb="1">
      <t>レイ</t>
    </rPh>
    <rPh sb="3" eb="5">
      <t>クミイ</t>
    </rPh>
    <rPh sb="7" eb="9">
      <t>ヒツヨウ</t>
    </rPh>
    <phoneticPr fontId="3"/>
  </si>
  <si>
    <t>　　・機構から送付を求められた　等</t>
    <rPh sb="3" eb="5">
      <t>キコウ</t>
    </rPh>
    <rPh sb="7" eb="9">
      <t>ソウフ</t>
    </rPh>
    <rPh sb="10" eb="11">
      <t>モト</t>
    </rPh>
    <rPh sb="16" eb="17">
      <t>トウ</t>
    </rPh>
    <phoneticPr fontId="3"/>
  </si>
  <si>
    <t>※19</t>
    <phoneticPr fontId="3"/>
  </si>
  <si>
    <t>原則送付不要です。</t>
    <rPh sb="0" eb="2">
      <t>ゲンソク</t>
    </rPh>
    <rPh sb="2" eb="4">
      <t>ソウフ</t>
    </rPh>
    <rPh sb="4" eb="6">
      <t>フヨウ</t>
    </rPh>
    <phoneticPr fontId="3"/>
  </si>
  <si>
    <t>※20</t>
    <phoneticPr fontId="3"/>
  </si>
  <si>
    <t>送付が必要な場合…</t>
    <rPh sb="0" eb="2">
      <t>ソウフ</t>
    </rPh>
    <rPh sb="3" eb="5">
      <t>ヒツヨウ</t>
    </rPh>
    <rPh sb="6" eb="8">
      <t>バアイ</t>
    </rPh>
    <phoneticPr fontId="3"/>
  </si>
  <si>
    <t>送付が不要な場合…</t>
    <rPh sb="0" eb="2">
      <t>ソウフ</t>
    </rPh>
    <rPh sb="3" eb="5">
      <t>フヨウ</t>
    </rPh>
    <rPh sb="6" eb="8">
      <t>バアイ</t>
    </rPh>
    <phoneticPr fontId="3"/>
  </si>
  <si>
    <t>と表示されます。</t>
    <rPh sb="1" eb="3">
      <t>ヒョウジ</t>
    </rPh>
    <phoneticPr fontId="3"/>
  </si>
  <si>
    <t>返還誓約書の機構送付に✔を入れると異動情報の入力画面が表示されます。</t>
    <rPh sb="0" eb="2">
      <t>ヘンカン</t>
    </rPh>
    <rPh sb="2" eb="5">
      <t>セイヤクショ</t>
    </rPh>
    <rPh sb="6" eb="8">
      <t>キコウ</t>
    </rPh>
    <rPh sb="8" eb="10">
      <t>ソウフ</t>
    </rPh>
    <rPh sb="13" eb="14">
      <t>イ</t>
    </rPh>
    <rPh sb="17" eb="19">
      <t>イドウ</t>
    </rPh>
    <rPh sb="19" eb="21">
      <t>ジョウホウ</t>
    </rPh>
    <rPh sb="22" eb="24">
      <t>ニュウリョク</t>
    </rPh>
    <rPh sb="24" eb="26">
      <t>ガメン</t>
    </rPh>
    <rPh sb="27" eb="29">
      <t>ヒョウジ</t>
    </rPh>
    <phoneticPr fontId="3"/>
  </si>
  <si>
    <t>A）退学日/除籍日に基づく異動始期以降に振込まれた奨学金について、授業料未納による遡及退学・除籍に限り、退学/除籍の事実が決定する日までの間に振り込まれた奨学金を、通常の貸与額として取扱うことが可能です。</t>
    <rPh sb="2" eb="5">
      <t>タイガクビ</t>
    </rPh>
    <rPh sb="6" eb="9">
      <t>ジョセキビ</t>
    </rPh>
    <rPh sb="10" eb="11">
      <t>モト</t>
    </rPh>
    <rPh sb="13" eb="15">
      <t>イドウ</t>
    </rPh>
    <rPh sb="15" eb="17">
      <t>シキ</t>
    </rPh>
    <rPh sb="17" eb="19">
      <t>イコウ</t>
    </rPh>
    <rPh sb="20" eb="22">
      <t>フリコ</t>
    </rPh>
    <rPh sb="25" eb="28">
      <t>ショウガクキン</t>
    </rPh>
    <rPh sb="33" eb="38">
      <t>ジュギョウリョウミノウ</t>
    </rPh>
    <rPh sb="41" eb="43">
      <t>ソキュウ</t>
    </rPh>
    <rPh sb="43" eb="45">
      <t>タイガク</t>
    </rPh>
    <rPh sb="46" eb="48">
      <t>ジョセキ</t>
    </rPh>
    <rPh sb="49" eb="50">
      <t>カギ</t>
    </rPh>
    <rPh sb="52" eb="54">
      <t>タイガク</t>
    </rPh>
    <rPh sb="55" eb="57">
      <t>ジョセキ</t>
    </rPh>
    <rPh sb="58" eb="60">
      <t>ジジツ</t>
    </rPh>
    <rPh sb="61" eb="63">
      <t>ケッテイ</t>
    </rPh>
    <rPh sb="65" eb="66">
      <t>ヒ</t>
    </rPh>
    <rPh sb="69" eb="70">
      <t>アイダ</t>
    </rPh>
    <rPh sb="71" eb="72">
      <t>フ</t>
    </rPh>
    <rPh sb="73" eb="74">
      <t>コ</t>
    </rPh>
    <rPh sb="77" eb="80">
      <t>ショウガクキン</t>
    </rPh>
    <rPh sb="82" eb="84">
      <t>ツウジョウ</t>
    </rPh>
    <rPh sb="85" eb="87">
      <t>タイヨ</t>
    </rPh>
    <rPh sb="87" eb="88">
      <t>ガク</t>
    </rPh>
    <rPh sb="91" eb="93">
      <t>トリアツカ</t>
    </rPh>
    <rPh sb="97" eb="99">
      <t>カノウ</t>
    </rPh>
    <phoneticPr fontId="3"/>
  </si>
  <si>
    <t>ステップ１</t>
    <phoneticPr fontId="3"/>
  </si>
  <si>
    <t>異動願（届）作成</t>
    <rPh sb="0" eb="6">
      <t>イドウネガイ</t>
    </rPh>
    <rPh sb="6" eb="8">
      <t>サクセイ</t>
    </rPh>
    <phoneticPr fontId="3"/>
  </si>
  <si>
    <t>Excelのファイルを用い、
異動願を完成させます。</t>
    <rPh sb="11" eb="12">
      <t>モチ</t>
    </rPh>
    <rPh sb="15" eb="18">
      <t>イドウネガイ</t>
    </rPh>
    <rPh sb="19" eb="21">
      <t>カンセイ</t>
    </rPh>
    <phoneticPr fontId="3"/>
  </si>
  <si>
    <t>ステップ２</t>
    <phoneticPr fontId="3"/>
  </si>
  <si>
    <t>スカラAC入力</t>
    <rPh sb="5" eb="7">
      <t>ニュウリョク</t>
    </rPh>
    <phoneticPr fontId="3"/>
  </si>
  <si>
    <t>ステップ３</t>
    <phoneticPr fontId="3"/>
  </si>
  <si>
    <r>
      <rPr>
        <sz val="11"/>
        <color theme="1"/>
        <rFont val="游ゴシック"/>
        <family val="3"/>
        <charset val="128"/>
        <scheme val="minor"/>
      </rPr>
      <t>（郵送せず）異動願（届）は</t>
    </r>
    <r>
      <rPr>
        <b/>
        <sz val="11"/>
        <color theme="1"/>
        <rFont val="游ゴシック"/>
        <family val="3"/>
        <charset val="128"/>
        <scheme val="minor"/>
      </rPr>
      <t xml:space="preserve">
</t>
    </r>
    <r>
      <rPr>
        <b/>
        <sz val="16"/>
        <color rgb="FFFF0000"/>
        <rFont val="游ゴシック"/>
        <family val="3"/>
        <charset val="128"/>
        <scheme val="minor"/>
      </rPr>
      <t>学校保管</t>
    </r>
    <rPh sb="1" eb="3">
      <t>ユウソウ</t>
    </rPh>
    <rPh sb="6" eb="12">
      <t>イドウネガイ</t>
    </rPh>
    <rPh sb="14" eb="18">
      <t>ガッコウホカン</t>
    </rPh>
    <phoneticPr fontId="3"/>
  </si>
  <si>
    <r>
      <t>異動願（届）</t>
    </r>
    <r>
      <rPr>
        <b/>
        <sz val="16"/>
        <color rgb="FFFF0000"/>
        <rFont val="游ゴシック"/>
        <family val="3"/>
        <charset val="128"/>
        <scheme val="minor"/>
      </rPr>
      <t>郵送</t>
    </r>
    <rPh sb="0" eb="6">
      <t>イドウネガイ</t>
    </rPh>
    <rPh sb="6" eb="8">
      <t>ユウソウ</t>
    </rPh>
    <phoneticPr fontId="3"/>
  </si>
  <si>
    <t>入力をお忘れなく！</t>
    <rPh sb="0" eb="2">
      <t>ニュウリョク</t>
    </rPh>
    <rPh sb="4" eb="5">
      <t>ワス</t>
    </rPh>
    <phoneticPr fontId="3"/>
  </si>
  <si>
    <t>基本的な流れ</t>
    <rPh sb="0" eb="3">
      <t>キホンテキ</t>
    </rPh>
    <rPh sb="4" eb="5">
      <t>ナガ</t>
    </rPh>
    <phoneticPr fontId="3"/>
  </si>
  <si>
    <t>未入力箇所があるとセルの色が赤くなり「エラー」と表示されます。必要項目を全て入力してください。
全ての入力が完了するとセルが青くなり「入力完了」と表示されます。</t>
    <phoneticPr fontId="3"/>
  </si>
  <si>
    <t>※21</t>
    <phoneticPr fontId="3"/>
  </si>
  <si>
    <t>※22</t>
    <phoneticPr fontId="3"/>
  </si>
  <si>
    <t>※23</t>
    <phoneticPr fontId="3"/>
  </si>
  <si>
    <t>異動願（届）</t>
    <rPh sb="0" eb="6">
      <t>イドウネガイ</t>
    </rPh>
    <phoneticPr fontId="3"/>
  </si>
  <si>
    <t>添付書類を準備</t>
    <rPh sb="0" eb="4">
      <t>テンプショルイ</t>
    </rPh>
    <rPh sb="5" eb="7">
      <t>ジュンビ</t>
    </rPh>
    <phoneticPr fontId="3"/>
  </si>
  <si>
    <r>
      <rPr>
        <b/>
        <u/>
        <sz val="11"/>
        <color theme="1"/>
        <rFont val="游ゴシック"/>
        <family val="3"/>
        <charset val="128"/>
        <scheme val="minor"/>
      </rPr>
      <t>入力チェック１～入力チェック４（＋異動始期チェック）にエラーがなければ、</t>
    </r>
    <r>
      <rPr>
        <sz val="11"/>
        <color theme="1"/>
        <rFont val="游ゴシック"/>
        <family val="3"/>
        <charset val="128"/>
        <scheme val="minor"/>
      </rPr>
      <t xml:space="preserve">
ここまでの入力で「③の様式（自動作成・記入用）シート」で異動願が自動作成されます。</t>
    </r>
    <rPh sb="0" eb="2">
      <t>ニュウリョク</t>
    </rPh>
    <rPh sb="8" eb="10">
      <t>ニュウリョク</t>
    </rPh>
    <rPh sb="17" eb="19">
      <t>イドウ</t>
    </rPh>
    <rPh sb="19" eb="21">
      <t>シキ</t>
    </rPh>
    <rPh sb="42" eb="44">
      <t>ニュウリョク</t>
    </rPh>
    <rPh sb="48" eb="50">
      <t>ヨウシキ</t>
    </rPh>
    <rPh sb="51" eb="53">
      <t>ジドウ</t>
    </rPh>
    <rPh sb="53" eb="55">
      <t>サクセイ</t>
    </rPh>
    <rPh sb="56" eb="59">
      <t>キニュウヨウ</t>
    </rPh>
    <rPh sb="65" eb="67">
      <t>イドウ</t>
    </rPh>
    <rPh sb="67" eb="68">
      <t>ネガイ</t>
    </rPh>
    <rPh sb="69" eb="71">
      <t>ジドウ</t>
    </rPh>
    <rPh sb="71" eb="73">
      <t>サクセイ</t>
    </rPh>
    <phoneticPr fontId="3"/>
  </si>
  <si>
    <t>「5.学校処理」に基づいてスカラACで処理を行ってください。</t>
    <rPh sb="3" eb="5">
      <t>ガッコウ</t>
    </rPh>
    <rPh sb="5" eb="7">
      <t>ショリ</t>
    </rPh>
    <rPh sb="9" eb="10">
      <t>モト</t>
    </rPh>
    <rPh sb="19" eb="21">
      <t>ショリ</t>
    </rPh>
    <rPh sb="22" eb="23">
      <t>オコナ</t>
    </rPh>
    <phoneticPr fontId="3"/>
  </si>
  <si>
    <t>スカラＡＣにアクセスし「奨学生一覧の確認、異動願（届）等」をクリック、ＩＤとパスワード入力してください。</t>
    <phoneticPr fontId="3"/>
  </si>
  <si>
    <t>退学の場合は「異動願（届）の提出」画面で「３．身分の取消処理」から「退学」を選択し「次へ」をクリックします。</t>
    <phoneticPr fontId="3"/>
  </si>
  <si>
    <t>作成した異動願（届）</t>
    <rPh sb="0" eb="2">
      <t>サクセイ</t>
    </rPh>
    <rPh sb="4" eb="6">
      <t>イドウ</t>
    </rPh>
    <rPh sb="6" eb="7">
      <t>ネガイ</t>
    </rPh>
    <rPh sb="8" eb="9">
      <t>トドケ</t>
    </rPh>
    <phoneticPr fontId="3"/>
  </si>
  <si>
    <t>スカラAC画面</t>
    <rPh sb="5" eb="7">
      <t>ガメン</t>
    </rPh>
    <phoneticPr fontId="3"/>
  </si>
  <si>
    <t>※24</t>
    <phoneticPr fontId="3"/>
  </si>
  <si>
    <t>確認画面が表示されます。問題がなければ「登録」をクリックしてください。訂正がある場合は「戻る」をクリックし、前の画面に戻ってください。</t>
    <rPh sb="0" eb="2">
      <t>カクニン</t>
    </rPh>
    <rPh sb="2" eb="4">
      <t>ガメン</t>
    </rPh>
    <rPh sb="5" eb="7">
      <t>ヒョウジ</t>
    </rPh>
    <phoneticPr fontId="3"/>
  </si>
  <si>
    <t>「登録」をクリックしたあと、そのデータが（機構へ）送信され、スカラＡＣが入力内容を受け取ったことが表示されます。</t>
    <phoneticPr fontId="3"/>
  </si>
  <si>
    <t>※25</t>
    <phoneticPr fontId="3"/>
  </si>
  <si>
    <t>※27</t>
    <phoneticPr fontId="3"/>
  </si>
  <si>
    <t>＜この画面はイメージです＞
正しく処理がされている場合は
「〇　正しく処理されました。」と表示されます。</t>
    <rPh sb="3" eb="5">
      <t>ガメン</t>
    </rPh>
    <rPh sb="14" eb="15">
      <t>タダ</t>
    </rPh>
    <rPh sb="17" eb="19">
      <t>ショリ</t>
    </rPh>
    <rPh sb="25" eb="27">
      <t>バアイ</t>
    </rPh>
    <rPh sb="32" eb="33">
      <t>タダ</t>
    </rPh>
    <rPh sb="35" eb="37">
      <t>ショリ</t>
    </rPh>
    <rPh sb="45" eb="47">
      <t>ヒョウジ</t>
    </rPh>
    <phoneticPr fontId="3"/>
  </si>
  <si>
    <t>※28</t>
    <phoneticPr fontId="3"/>
  </si>
  <si>
    <r>
      <t>エラーメッセージ①：</t>
    </r>
    <r>
      <rPr>
        <b/>
        <sz val="18"/>
        <color theme="1"/>
        <rFont val="游ゴシック"/>
        <family val="3"/>
        <charset val="128"/>
        <scheme val="minor"/>
      </rPr>
      <t>「返戻金が発生するため処理できません。確認してください。」</t>
    </r>
    <rPh sb="11" eb="14">
      <t>ヘンレイキン</t>
    </rPh>
    <rPh sb="15" eb="17">
      <t>ハッセイ</t>
    </rPh>
    <rPh sb="21" eb="23">
      <t>ショリ</t>
    </rPh>
    <rPh sb="29" eb="31">
      <t>カクニン</t>
    </rPh>
    <phoneticPr fontId="3"/>
  </si>
  <si>
    <t>振込</t>
    <rPh sb="0" eb="2">
      <t>フリコミ</t>
    </rPh>
    <phoneticPr fontId="3"/>
  </si>
  <si>
    <t>＜奨学金返戻用紙＞</t>
    <rPh sb="1" eb="4">
      <t>ショウガクキン</t>
    </rPh>
    <rPh sb="4" eb="6">
      <t>ヘンレイ</t>
    </rPh>
    <rPh sb="6" eb="8">
      <t>ヨウシ</t>
    </rPh>
    <phoneticPr fontId="3"/>
  </si>
  <si>
    <r>
      <t>エラーメッセージ②：</t>
    </r>
    <r>
      <rPr>
        <b/>
        <sz val="18"/>
        <color theme="1"/>
        <rFont val="游ゴシック"/>
        <family val="3"/>
        <charset val="128"/>
        <scheme val="minor"/>
      </rPr>
      <t>「未振込額が発生するため処理できません。確認してください。」</t>
    </r>
    <rPh sb="11" eb="15">
      <t>ミフリコミガク</t>
    </rPh>
    <rPh sb="16" eb="18">
      <t>ハッセイ</t>
    </rPh>
    <rPh sb="22" eb="24">
      <t>ショリ</t>
    </rPh>
    <rPh sb="30" eb="32">
      <t>カクニン</t>
    </rPh>
    <phoneticPr fontId="3"/>
  </si>
  <si>
    <t>※30</t>
    <phoneticPr fontId="3"/>
  </si>
  <si>
    <t>左の例では２０２４年９月分・１０月分が未振込のため未振込額が発生します。</t>
    <rPh sb="0" eb="1">
      <t>ヒダリ</t>
    </rPh>
    <rPh sb="2" eb="3">
      <t>レイ</t>
    </rPh>
    <rPh sb="9" eb="10">
      <t>ネン</t>
    </rPh>
    <rPh sb="11" eb="13">
      <t>ガツブン</t>
    </rPh>
    <rPh sb="16" eb="18">
      <t>ガツブン</t>
    </rPh>
    <rPh sb="19" eb="22">
      <t>ミフリコミ</t>
    </rPh>
    <rPh sb="25" eb="29">
      <t>ミフリコミガク</t>
    </rPh>
    <rPh sb="30" eb="32">
      <t>ハッセイ</t>
    </rPh>
    <phoneticPr fontId="3"/>
  </si>
  <si>
    <t>※31</t>
    <phoneticPr fontId="3"/>
  </si>
  <si>
    <t>ステップ１ー(１)　異動願（届）作成　「①基本情報・異動情報」</t>
    <rPh sb="21" eb="25">
      <t>キホンジョウホウ</t>
    </rPh>
    <rPh sb="26" eb="28">
      <t>イドウ</t>
    </rPh>
    <rPh sb="28" eb="30">
      <t>ジョウホウ</t>
    </rPh>
    <phoneticPr fontId="3"/>
  </si>
  <si>
    <r>
      <rPr>
        <b/>
        <u/>
        <sz val="15"/>
        <color theme="1"/>
        <rFont val="游ゴシック"/>
        <family val="3"/>
        <charset val="128"/>
        <scheme val="minor"/>
      </rPr>
      <t>　①「学生」が基本情報の入力をします（薄い黄色のセルが入力セルです）。</t>
    </r>
    <r>
      <rPr>
        <b/>
        <sz val="15"/>
        <color theme="1"/>
        <rFont val="游ゴシック"/>
        <family val="3"/>
        <charset val="128"/>
        <scheme val="minor"/>
      </rPr>
      <t xml:space="preserve">
</t>
    </r>
    <r>
      <rPr>
        <sz val="15"/>
        <color theme="1"/>
        <rFont val="游ゴシック"/>
        <family val="3"/>
        <charset val="128"/>
        <scheme val="minor"/>
      </rPr>
      <t>　※「例」がある項目は「例」を参考に入力してください。入力制限がかかっています。</t>
    </r>
    <rPh sb="3" eb="5">
      <t>ガクセイ</t>
    </rPh>
    <rPh sb="7" eb="11">
      <t>キホンジョウホウ</t>
    </rPh>
    <rPh sb="12" eb="14">
      <t>ニュウリョク</t>
    </rPh>
    <rPh sb="19" eb="20">
      <t>ウス</t>
    </rPh>
    <rPh sb="21" eb="23">
      <t>キイロ</t>
    </rPh>
    <rPh sb="27" eb="29">
      <t>ニュウリョク</t>
    </rPh>
    <rPh sb="39" eb="40">
      <t>レイ</t>
    </rPh>
    <rPh sb="44" eb="46">
      <t>コウモク</t>
    </rPh>
    <rPh sb="48" eb="49">
      <t>レイ</t>
    </rPh>
    <rPh sb="51" eb="53">
      <t>サンコウ</t>
    </rPh>
    <rPh sb="54" eb="56">
      <t>ニュウリョク</t>
    </rPh>
    <rPh sb="63" eb="65">
      <t>ニュウリョク</t>
    </rPh>
    <rPh sb="65" eb="67">
      <t>セイゲン</t>
    </rPh>
    <phoneticPr fontId="3"/>
  </si>
  <si>
    <r>
      <rPr>
        <b/>
        <u/>
        <sz val="15"/>
        <color theme="1"/>
        <rFont val="游ゴシック"/>
        <family val="3"/>
        <charset val="128"/>
        <scheme val="minor"/>
      </rPr>
      <t>　②「学生」が異動情報の入力をします。</t>
    </r>
    <r>
      <rPr>
        <b/>
        <sz val="15"/>
        <color theme="1"/>
        <rFont val="游ゴシック"/>
        <family val="3"/>
        <charset val="128"/>
        <scheme val="minor"/>
      </rPr>
      <t xml:space="preserve">
</t>
    </r>
    <r>
      <rPr>
        <sz val="15"/>
        <color theme="1"/>
        <rFont val="游ゴシック"/>
        <family val="3"/>
        <charset val="128"/>
        <scheme val="minor"/>
      </rPr>
      <t>　※「例」がある項目は「例」を参考に入力してください。入力制限がかかっています。</t>
    </r>
    <rPh sb="3" eb="5">
      <t>ガクセイ</t>
    </rPh>
    <rPh sb="7" eb="9">
      <t>イドウ</t>
    </rPh>
    <rPh sb="9" eb="11">
      <t>ジョウホウ</t>
    </rPh>
    <rPh sb="12" eb="14">
      <t>ニュウリョク</t>
    </rPh>
    <rPh sb="23" eb="24">
      <t>レイ</t>
    </rPh>
    <rPh sb="28" eb="30">
      <t>コウモク</t>
    </rPh>
    <rPh sb="32" eb="33">
      <t>レイ</t>
    </rPh>
    <rPh sb="35" eb="37">
      <t>サンコウ</t>
    </rPh>
    <rPh sb="38" eb="40">
      <t>ニュウリョク</t>
    </rPh>
    <rPh sb="47" eb="49">
      <t>ニュウリョク</t>
    </rPh>
    <rPh sb="49" eb="51">
      <t>セイゲン</t>
    </rPh>
    <phoneticPr fontId="3"/>
  </si>
  <si>
    <t>　①「学生」が入力した基本情報を「学校担当者」が確認します。</t>
    <rPh sb="3" eb="5">
      <t>ガクセイ</t>
    </rPh>
    <rPh sb="7" eb="9">
      <t>ニュウリョク</t>
    </rPh>
    <rPh sb="11" eb="15">
      <t>キホンジョウホウ</t>
    </rPh>
    <rPh sb="17" eb="19">
      <t>ガッコウ</t>
    </rPh>
    <rPh sb="19" eb="22">
      <t>タントウシャ</t>
    </rPh>
    <rPh sb="24" eb="26">
      <t>カクニン</t>
    </rPh>
    <phoneticPr fontId="3"/>
  </si>
  <si>
    <t>　②「学生」が入力した異動情報を「学校担当者」が確認し、「学校担当者」が異動情報を入力します。</t>
    <rPh sb="3" eb="5">
      <t>ガクセイ</t>
    </rPh>
    <rPh sb="7" eb="9">
      <t>ニュウリョク</t>
    </rPh>
    <rPh sb="11" eb="13">
      <t>イドウ</t>
    </rPh>
    <rPh sb="13" eb="15">
      <t>ジョウホウ</t>
    </rPh>
    <rPh sb="17" eb="19">
      <t>ガッコウ</t>
    </rPh>
    <rPh sb="19" eb="22">
      <t>タントウシャ</t>
    </rPh>
    <rPh sb="24" eb="26">
      <t>カクニン</t>
    </rPh>
    <rPh sb="29" eb="31">
      <t>ガッコウ</t>
    </rPh>
    <rPh sb="31" eb="34">
      <t>タントウシャ</t>
    </rPh>
    <rPh sb="36" eb="38">
      <t>イドウ</t>
    </rPh>
    <rPh sb="38" eb="40">
      <t>ジョウホウ</t>
    </rPh>
    <rPh sb="41" eb="43">
      <t>ニュウリョク</t>
    </rPh>
    <phoneticPr fontId="3"/>
  </si>
  <si>
    <t>　②-B 授業料未納による遡り退学ですか。　ー「はい」を選択した場合</t>
    <rPh sb="5" eb="8">
      <t>ジュギョウリョウ</t>
    </rPh>
    <rPh sb="8" eb="10">
      <t>ミノウ</t>
    </rPh>
    <rPh sb="13" eb="14">
      <t>サカノボ</t>
    </rPh>
    <rPh sb="15" eb="17">
      <t>タイガク</t>
    </rPh>
    <rPh sb="28" eb="30">
      <t>センタク</t>
    </rPh>
    <rPh sb="32" eb="34">
      <t>バアイ</t>
    </rPh>
    <phoneticPr fontId="3"/>
  </si>
  <si>
    <t>　②-B 授業料未納による遡り退学ですか。　ー「いいえ」を選択した場合</t>
    <rPh sb="5" eb="8">
      <t>ジュギョウリョウ</t>
    </rPh>
    <rPh sb="8" eb="10">
      <t>ミノウ</t>
    </rPh>
    <rPh sb="13" eb="14">
      <t>サカノボ</t>
    </rPh>
    <rPh sb="15" eb="17">
      <t>タイガク</t>
    </rPh>
    <rPh sb="29" eb="31">
      <t>センタク</t>
    </rPh>
    <rPh sb="33" eb="35">
      <t>バアイ</t>
    </rPh>
    <phoneticPr fontId="3"/>
  </si>
  <si>
    <r>
      <t>「退学決定日」</t>
    </r>
    <r>
      <rPr>
        <sz val="11"/>
        <color theme="1"/>
        <rFont val="游ゴシック"/>
        <family val="3"/>
        <charset val="128"/>
        <scheme val="minor"/>
      </rPr>
      <t>に基づいた退学の異動始期が自動で生成されます。</t>
    </r>
    <rPh sb="1" eb="3">
      <t>タイガク</t>
    </rPh>
    <rPh sb="3" eb="5">
      <t>ケッテイ</t>
    </rPh>
    <rPh sb="5" eb="6">
      <t>ビ</t>
    </rPh>
    <rPh sb="8" eb="9">
      <t>モト</t>
    </rPh>
    <rPh sb="12" eb="14">
      <t>タイガク</t>
    </rPh>
    <rPh sb="15" eb="17">
      <t>イドウ</t>
    </rPh>
    <rPh sb="17" eb="19">
      <t>シキ</t>
    </rPh>
    <rPh sb="20" eb="22">
      <t>ジドウ</t>
    </rPh>
    <rPh sb="23" eb="25">
      <t>セイセイ</t>
    </rPh>
    <phoneticPr fontId="3"/>
  </si>
  <si>
    <r>
      <rPr>
        <b/>
        <sz val="11"/>
        <color theme="1"/>
        <rFont val="游ゴシック"/>
        <family val="3"/>
        <charset val="128"/>
        <scheme val="minor"/>
      </rPr>
      <t>「退学日」</t>
    </r>
    <r>
      <rPr>
        <sz val="11"/>
        <color theme="1"/>
        <rFont val="游ゴシック"/>
        <family val="2"/>
        <charset val="128"/>
        <scheme val="minor"/>
      </rPr>
      <t>に基づいた退学の異動始期が自動で生成されます。</t>
    </r>
    <rPh sb="1" eb="4">
      <t>タイガクビ</t>
    </rPh>
    <rPh sb="6" eb="7">
      <t>モト</t>
    </rPh>
    <rPh sb="10" eb="12">
      <t>タイガク</t>
    </rPh>
    <rPh sb="13" eb="15">
      <t>イドウ</t>
    </rPh>
    <rPh sb="15" eb="17">
      <t>シキ</t>
    </rPh>
    <rPh sb="18" eb="20">
      <t>ジドウ</t>
    </rPh>
    <rPh sb="21" eb="23">
      <t>セイセイ</t>
    </rPh>
    <phoneticPr fontId="3"/>
  </si>
  <si>
    <t>　③「学校担当者」が学校から機構への連絡事項記入欄を入力します（特にない場合は記入は不要です）。</t>
    <rPh sb="3" eb="5">
      <t>ガッコウ</t>
    </rPh>
    <rPh sb="5" eb="8">
      <t>タントウシャ</t>
    </rPh>
    <rPh sb="10" eb="12">
      <t>ガッコウ</t>
    </rPh>
    <rPh sb="14" eb="16">
      <t>キコウ</t>
    </rPh>
    <rPh sb="18" eb="20">
      <t>レンラク</t>
    </rPh>
    <rPh sb="20" eb="22">
      <t>ジコウ</t>
    </rPh>
    <rPh sb="22" eb="25">
      <t>キニュウラン</t>
    </rPh>
    <rPh sb="26" eb="28">
      <t>ニュウリョク</t>
    </rPh>
    <rPh sb="32" eb="33">
      <t>トク</t>
    </rPh>
    <rPh sb="36" eb="38">
      <t>バアイ</t>
    </rPh>
    <rPh sb="39" eb="41">
      <t>キニュウ</t>
    </rPh>
    <rPh sb="42" eb="44">
      <t>フヨウ</t>
    </rPh>
    <phoneticPr fontId="3"/>
  </si>
  <si>
    <t>　④「学校担当者」が学校証明欄を入力します。</t>
    <rPh sb="3" eb="5">
      <t>ガッコウ</t>
    </rPh>
    <rPh sb="5" eb="8">
      <t>タントウシャ</t>
    </rPh>
    <rPh sb="10" eb="12">
      <t>ガッコウ</t>
    </rPh>
    <rPh sb="12" eb="15">
      <t>ショウメイラン</t>
    </rPh>
    <rPh sb="16" eb="18">
      <t>ニュウリョク</t>
    </rPh>
    <phoneticPr fontId="3"/>
  </si>
  <si>
    <t>　⑤以下の場合は、機構への送付が必要となります。送付な必要な場合は、その理由に✔をいれてください。</t>
    <rPh sb="2" eb="4">
      <t>イカ</t>
    </rPh>
    <rPh sb="5" eb="7">
      <t>バアイ</t>
    </rPh>
    <rPh sb="9" eb="11">
      <t>キコウ</t>
    </rPh>
    <rPh sb="13" eb="15">
      <t>ソウフ</t>
    </rPh>
    <rPh sb="16" eb="18">
      <t>ヒツヨウ</t>
    </rPh>
    <rPh sb="24" eb="26">
      <t>ソウフ</t>
    </rPh>
    <rPh sb="27" eb="29">
      <t>ヒツヨウ</t>
    </rPh>
    <rPh sb="30" eb="32">
      <t>バアイ</t>
    </rPh>
    <rPh sb="36" eb="38">
      <t>リユウ</t>
    </rPh>
    <phoneticPr fontId="3"/>
  </si>
  <si>
    <t>ステップ１ー(３)　異動願（届）作成　「③様式」</t>
    <rPh sb="21" eb="23">
      <t>ヨウシキ</t>
    </rPh>
    <phoneticPr fontId="3"/>
  </si>
  <si>
    <t>　①入力したデータに基づいて【貸与】退学の異動願（届）が自動で作成されます。</t>
    <rPh sb="2" eb="4">
      <t>ニュウリョク</t>
    </rPh>
    <rPh sb="10" eb="11">
      <t>モト</t>
    </rPh>
    <rPh sb="15" eb="17">
      <t>タイヨ</t>
    </rPh>
    <rPh sb="18" eb="20">
      <t>タイガク</t>
    </rPh>
    <rPh sb="21" eb="23">
      <t>イドウ</t>
    </rPh>
    <rPh sb="23" eb="24">
      <t>ネガイ</t>
    </rPh>
    <rPh sb="25" eb="26">
      <t>トドケ</t>
    </rPh>
    <rPh sb="28" eb="30">
      <t>ジドウ</t>
    </rPh>
    <rPh sb="31" eb="33">
      <t>サクセイ</t>
    </rPh>
    <phoneticPr fontId="3"/>
  </si>
  <si>
    <t>　②「５．学校処理」で、次の対応を確認してください。</t>
    <rPh sb="5" eb="7">
      <t>ガッコウ</t>
    </rPh>
    <rPh sb="7" eb="9">
      <t>ショリ</t>
    </rPh>
    <rPh sb="12" eb="13">
      <t>ツギ</t>
    </rPh>
    <rPh sb="14" eb="16">
      <t>タイオウ</t>
    </rPh>
    <rPh sb="17" eb="19">
      <t>カクニン</t>
    </rPh>
    <phoneticPr fontId="3"/>
  </si>
  <si>
    <t>ステップ２ー(１)　スカラＡＣ入力</t>
    <phoneticPr fontId="3"/>
  </si>
  <si>
    <t>　①スカラＡＣへアクセスします。</t>
    <phoneticPr fontId="3"/>
  </si>
  <si>
    <t>　②「退学」を選択します。</t>
    <rPh sb="3" eb="5">
      <t>タイガク</t>
    </rPh>
    <rPh sb="7" eb="9">
      <t>センタク</t>
    </rPh>
    <phoneticPr fontId="3"/>
  </si>
  <si>
    <t>　③対象奨学生を検索し、作成した異動願（届）に基づき、　　　　　　　　　　　　　　を入力します。</t>
    <rPh sb="2" eb="7">
      <t>タイショウショウガクセイ</t>
    </rPh>
    <rPh sb="8" eb="10">
      <t>ケンサク</t>
    </rPh>
    <rPh sb="12" eb="14">
      <t>サクセイ</t>
    </rPh>
    <rPh sb="16" eb="18">
      <t>イドウ</t>
    </rPh>
    <rPh sb="18" eb="19">
      <t>ネガイ</t>
    </rPh>
    <rPh sb="20" eb="21">
      <t>トドケ</t>
    </rPh>
    <rPh sb="23" eb="24">
      <t>モト</t>
    </rPh>
    <phoneticPr fontId="3"/>
  </si>
  <si>
    <t>　④入力内容を確認します。入力した内容が正しく処理されているか必ず確認してください。</t>
    <rPh sb="2" eb="4">
      <t>ニュウリョク</t>
    </rPh>
    <rPh sb="4" eb="6">
      <t>ナイヨウ</t>
    </rPh>
    <rPh sb="7" eb="9">
      <t>カクニン</t>
    </rPh>
    <rPh sb="13" eb="15">
      <t>ニュウリョク</t>
    </rPh>
    <rPh sb="17" eb="19">
      <t>ナイヨウ</t>
    </rPh>
    <rPh sb="20" eb="21">
      <t>タダ</t>
    </rPh>
    <rPh sb="23" eb="25">
      <t>ショリ</t>
    </rPh>
    <rPh sb="31" eb="32">
      <t>カナラ</t>
    </rPh>
    <rPh sb="33" eb="35">
      <t>カクニン</t>
    </rPh>
    <phoneticPr fontId="3"/>
  </si>
  <si>
    <t>ステップ２ー(２)　入力結果の確認</t>
    <rPh sb="10" eb="12">
      <t>ニュウリョク</t>
    </rPh>
    <rPh sb="12" eb="14">
      <t>ケッカ</t>
    </rPh>
    <rPh sb="15" eb="17">
      <t>カクニン</t>
    </rPh>
    <phoneticPr fontId="3"/>
  </si>
  <si>
    <t>　①スカラＡＣで入力後、おおよそ１５分後に結果が反映されます。入力が正しく処理されているか確認してください</t>
    <rPh sb="8" eb="10">
      <t>ニュウリョク</t>
    </rPh>
    <rPh sb="10" eb="11">
      <t>ゴ</t>
    </rPh>
    <rPh sb="18" eb="20">
      <t>フンゴ</t>
    </rPh>
    <rPh sb="21" eb="23">
      <t>ケッカ</t>
    </rPh>
    <rPh sb="24" eb="26">
      <t>ハンエイ</t>
    </rPh>
    <rPh sb="31" eb="33">
      <t>ニュウリョク</t>
    </rPh>
    <rPh sb="34" eb="35">
      <t>タダ</t>
    </rPh>
    <rPh sb="37" eb="39">
      <t>ショリ</t>
    </rPh>
    <rPh sb="45" eb="47">
      <t>カクニン</t>
    </rPh>
    <phoneticPr fontId="3"/>
  </si>
  <si>
    <t>ステップ２ー(３)　エラー後の対応</t>
    <rPh sb="13" eb="14">
      <t>ゴ</t>
    </rPh>
    <rPh sb="15" eb="17">
      <t>タイオウ</t>
    </rPh>
    <phoneticPr fontId="3"/>
  </si>
  <si>
    <t>　※（返戻金額が不明な場合）「返戻金額確認依頼」（様式41-1）を異動・補導係宛にFAX送信してください。</t>
    <rPh sb="3" eb="5">
      <t>ヘンレイ</t>
    </rPh>
    <rPh sb="5" eb="7">
      <t>キンガク</t>
    </rPh>
    <rPh sb="8" eb="10">
      <t>フメイ</t>
    </rPh>
    <rPh sb="11" eb="13">
      <t>バアイ</t>
    </rPh>
    <rPh sb="15" eb="19">
      <t>ヘンレイキンガク</t>
    </rPh>
    <rPh sb="19" eb="21">
      <t>カクニン</t>
    </rPh>
    <rPh sb="21" eb="23">
      <t>イライ</t>
    </rPh>
    <rPh sb="25" eb="27">
      <t>ヨウシキ</t>
    </rPh>
    <rPh sb="33" eb="35">
      <t>イドウ</t>
    </rPh>
    <rPh sb="36" eb="38">
      <t>ホドウ</t>
    </rPh>
    <rPh sb="38" eb="39">
      <t>カカリ</t>
    </rPh>
    <rPh sb="39" eb="40">
      <t>アテ</t>
    </rPh>
    <rPh sb="44" eb="46">
      <t>ソウシン</t>
    </rPh>
    <phoneticPr fontId="3"/>
  </si>
  <si>
    <t>　③「６．機構に送付が必要な理由」の「振込超過あり」に✔をいれます。</t>
    <rPh sb="5" eb="7">
      <t>キコウ</t>
    </rPh>
    <rPh sb="8" eb="10">
      <t>ソウフ</t>
    </rPh>
    <rPh sb="11" eb="13">
      <t>ヒツヨウ</t>
    </rPh>
    <rPh sb="14" eb="16">
      <t>リユウ</t>
    </rPh>
    <rPh sb="19" eb="21">
      <t>フリコミ</t>
    </rPh>
    <rPh sb="21" eb="23">
      <t>チョウカ</t>
    </rPh>
    <phoneticPr fontId="3"/>
  </si>
  <si>
    <t>　②Excelシートの「②異動情報・学校情報・機構に送付が必要な場合（学校入力用）」を開きます。</t>
    <rPh sb="13" eb="15">
      <t>イドウ</t>
    </rPh>
    <rPh sb="15" eb="17">
      <t>ジョウホウ</t>
    </rPh>
    <rPh sb="18" eb="20">
      <t>ガッコウ</t>
    </rPh>
    <rPh sb="20" eb="22">
      <t>ジョウホウ</t>
    </rPh>
    <rPh sb="23" eb="25">
      <t>キコウ</t>
    </rPh>
    <rPh sb="26" eb="28">
      <t>ソウフ</t>
    </rPh>
    <rPh sb="29" eb="31">
      <t>ヒツヨウ</t>
    </rPh>
    <rPh sb="32" eb="34">
      <t>バアイ</t>
    </rPh>
    <rPh sb="35" eb="37">
      <t>ガッコウ</t>
    </rPh>
    <rPh sb="37" eb="39">
      <t>ニュウリョク</t>
    </rPh>
    <rPh sb="39" eb="40">
      <t>ヨウ</t>
    </rPh>
    <rPh sb="43" eb="44">
      <t>ヒラ</t>
    </rPh>
    <phoneticPr fontId="3"/>
  </si>
  <si>
    <t>　④「振込金受取書」のコピーを「異動願（届）」にホチキス留めのうえ異動・補導係へ送付してください。</t>
    <rPh sb="3" eb="5">
      <t>フリコミ</t>
    </rPh>
    <rPh sb="5" eb="6">
      <t>キン</t>
    </rPh>
    <rPh sb="6" eb="9">
      <t>ウケトリショ</t>
    </rPh>
    <rPh sb="16" eb="18">
      <t>イドウ</t>
    </rPh>
    <rPh sb="18" eb="19">
      <t>ネガイ</t>
    </rPh>
    <rPh sb="20" eb="21">
      <t>トドケ</t>
    </rPh>
    <rPh sb="28" eb="29">
      <t>ド</t>
    </rPh>
    <rPh sb="33" eb="35">
      <t>イドウ</t>
    </rPh>
    <rPh sb="36" eb="38">
      <t>ホドウ</t>
    </rPh>
    <rPh sb="38" eb="39">
      <t>カカリ</t>
    </rPh>
    <rPh sb="40" eb="42">
      <t>ソウフ</t>
    </rPh>
    <phoneticPr fontId="3"/>
  </si>
  <si>
    <t>　①奨学生本人に「奨学金返戻用紙」を交付し、奨学生本人が金融機関の窓口で手続きを行います。</t>
    <rPh sb="2" eb="5">
      <t>ショウガクセイ</t>
    </rPh>
    <rPh sb="5" eb="7">
      <t>ホンニン</t>
    </rPh>
    <rPh sb="9" eb="12">
      <t>ショウガクキン</t>
    </rPh>
    <rPh sb="12" eb="16">
      <t>ヘンレイヨウシ</t>
    </rPh>
    <rPh sb="18" eb="20">
      <t>コウフ</t>
    </rPh>
    <rPh sb="22" eb="25">
      <t>ショウガクセイ</t>
    </rPh>
    <rPh sb="25" eb="27">
      <t>ホンニン</t>
    </rPh>
    <rPh sb="28" eb="30">
      <t>キンユウ</t>
    </rPh>
    <rPh sb="30" eb="32">
      <t>キカン</t>
    </rPh>
    <rPh sb="33" eb="35">
      <t>マドグチ</t>
    </rPh>
    <rPh sb="36" eb="38">
      <t>テツヅ</t>
    </rPh>
    <rPh sb="40" eb="41">
      <t>オコナ</t>
    </rPh>
    <phoneticPr fontId="3"/>
  </si>
  <si>
    <t>A）授業料未納による遡及退学・除籍に限り、「退学/除籍の事実が決定する日」までの間に振り込まれた奨学金を、通常の貸与額として取扱うことが可能です。</t>
    <rPh sb="2" eb="7">
      <t>ジュギョウリョウミノウ</t>
    </rPh>
    <rPh sb="10" eb="12">
      <t>ソキュウ</t>
    </rPh>
    <rPh sb="12" eb="14">
      <t>タイガク</t>
    </rPh>
    <rPh sb="15" eb="17">
      <t>ジョセキ</t>
    </rPh>
    <rPh sb="18" eb="19">
      <t>カギ</t>
    </rPh>
    <rPh sb="22" eb="24">
      <t>タイガク</t>
    </rPh>
    <rPh sb="25" eb="27">
      <t>ジョセキ</t>
    </rPh>
    <rPh sb="28" eb="30">
      <t>ジジツ</t>
    </rPh>
    <rPh sb="31" eb="33">
      <t>ケッテイ</t>
    </rPh>
    <rPh sb="35" eb="36">
      <t>ヒ</t>
    </rPh>
    <rPh sb="40" eb="41">
      <t>アイダ</t>
    </rPh>
    <rPh sb="42" eb="43">
      <t>フ</t>
    </rPh>
    <rPh sb="44" eb="45">
      <t>コ</t>
    </rPh>
    <rPh sb="48" eb="51">
      <t>ショウガクキン</t>
    </rPh>
    <rPh sb="53" eb="55">
      <t>ツウジョウ</t>
    </rPh>
    <rPh sb="56" eb="58">
      <t>タイヨ</t>
    </rPh>
    <rPh sb="58" eb="59">
      <t>ガク</t>
    </rPh>
    <rPh sb="62" eb="64">
      <t>トリアツカ</t>
    </rPh>
    <rPh sb="68" eb="70">
      <t>カノウ</t>
    </rPh>
    <phoneticPr fontId="3"/>
  </si>
  <si>
    <t>ステップ０</t>
    <phoneticPr fontId="3"/>
  </si>
  <si>
    <t>振込超過なし</t>
    <rPh sb="0" eb="2">
      <t>フリコミ</t>
    </rPh>
    <rPh sb="2" eb="4">
      <t>チョウカ</t>
    </rPh>
    <phoneticPr fontId="3"/>
  </si>
  <si>
    <t>スカラAC入力ができない</t>
    <rPh sb="5" eb="7">
      <t>ニュウリョク</t>
    </rPh>
    <phoneticPr fontId="3"/>
  </si>
  <si>
    <t>？保留はいつかけたらよい？</t>
    <rPh sb="1" eb="3">
      <t>ホリュウ</t>
    </rPh>
    <phoneticPr fontId="3"/>
  </si>
  <si>
    <t>適する時期に振込を止める</t>
    <rPh sb="0" eb="1">
      <t>テキ</t>
    </rPh>
    <rPh sb="3" eb="5">
      <t>ジキ</t>
    </rPh>
    <rPh sb="6" eb="8">
      <t>フリコミ</t>
    </rPh>
    <rPh sb="9" eb="10">
      <t>ト</t>
    </rPh>
    <phoneticPr fontId="3"/>
  </si>
  <si>
    <t>？未振込期間はなぜ発生する？　＝「保留が早い」</t>
    <rPh sb="1" eb="6">
      <t>ミフリコミキカン</t>
    </rPh>
    <rPh sb="9" eb="11">
      <t>ハッセイ</t>
    </rPh>
    <rPh sb="17" eb="19">
      <t>ホリュウ</t>
    </rPh>
    <rPh sb="20" eb="21">
      <t>ハヤ</t>
    </rPh>
    <phoneticPr fontId="3"/>
  </si>
  <si>
    <r>
      <rPr>
        <b/>
        <sz val="11"/>
        <color theme="1"/>
        <rFont val="游ゴシック"/>
        <family val="3"/>
        <charset val="128"/>
        <scheme val="minor"/>
      </rPr>
      <t>9月からの</t>
    </r>
    <r>
      <rPr>
        <sz val="11"/>
        <color theme="1"/>
        <rFont val="游ゴシック"/>
        <family val="2"/>
        <charset val="128"/>
        <scheme val="minor"/>
      </rPr>
      <t xml:space="preserve">
「振込保留」処理</t>
    </r>
    <rPh sb="1" eb="2">
      <t>ガツ</t>
    </rPh>
    <rPh sb="7" eb="9">
      <t>フリコミ</t>
    </rPh>
    <rPh sb="9" eb="11">
      <t>ホリュウ</t>
    </rPh>
    <rPh sb="12" eb="14">
      <t>ショリ</t>
    </rPh>
    <phoneticPr fontId="3"/>
  </si>
  <si>
    <t>　①最終振込年月の翌月を異動始期とする「停止」（事由：異動処理都合）の入力を行う</t>
    <rPh sb="2" eb="4">
      <t>サイシュウ</t>
    </rPh>
    <rPh sb="4" eb="6">
      <t>フリコミ</t>
    </rPh>
    <rPh sb="6" eb="8">
      <t>ネンゲツ</t>
    </rPh>
    <rPh sb="9" eb="11">
      <t>ヨクゲツ</t>
    </rPh>
    <rPh sb="12" eb="14">
      <t>イドウ</t>
    </rPh>
    <rPh sb="14" eb="16">
      <t>シキ</t>
    </rPh>
    <rPh sb="20" eb="22">
      <t>テイシ</t>
    </rPh>
    <rPh sb="24" eb="26">
      <t>ジユウ</t>
    </rPh>
    <rPh sb="27" eb="29">
      <t>イドウ</t>
    </rPh>
    <rPh sb="29" eb="31">
      <t>ショリ</t>
    </rPh>
    <rPh sb="31" eb="33">
      <t>ツゴウ</t>
    </rPh>
    <rPh sb="35" eb="37">
      <t>ニュウリョク</t>
    </rPh>
    <rPh sb="38" eb="39">
      <t>オコナ</t>
    </rPh>
    <phoneticPr fontId="3"/>
  </si>
  <si>
    <t>　例）最終振込年月が2024/8なので、「2024/9始期「停止」（事由：異動処理都合）」の入力</t>
    <rPh sb="1" eb="2">
      <t>レイ</t>
    </rPh>
    <rPh sb="3" eb="5">
      <t>サイシュウ</t>
    </rPh>
    <rPh sb="5" eb="7">
      <t>フリコミ</t>
    </rPh>
    <rPh sb="7" eb="9">
      <t>ネンゲツ</t>
    </rPh>
    <rPh sb="27" eb="29">
      <t>シキ</t>
    </rPh>
    <rPh sb="30" eb="32">
      <t>テイシ</t>
    </rPh>
    <rPh sb="34" eb="36">
      <t>ジユウ</t>
    </rPh>
    <rPh sb="37" eb="39">
      <t>イドウ</t>
    </rPh>
    <rPh sb="39" eb="41">
      <t>ショリ</t>
    </rPh>
    <rPh sb="41" eb="43">
      <t>ツゴウ</t>
    </rPh>
    <rPh sb="46" eb="48">
      <t>ニュウリョク</t>
    </rPh>
    <phoneticPr fontId="3"/>
  </si>
  <si>
    <t>未振込分を「停止（事由：異動処理都合）」で埋めるイメージです。</t>
    <rPh sb="0" eb="4">
      <t>ミフリコミブン</t>
    </rPh>
    <rPh sb="6" eb="8">
      <t>テイシ</t>
    </rPh>
    <rPh sb="9" eb="11">
      <t>ジユウ</t>
    </rPh>
    <rPh sb="12" eb="14">
      <t>イドウ</t>
    </rPh>
    <rPh sb="14" eb="16">
      <t>ショリ</t>
    </rPh>
    <rPh sb="16" eb="18">
      <t>ツゴウ</t>
    </rPh>
    <rPh sb="21" eb="22">
      <t>ウ</t>
    </rPh>
    <phoneticPr fontId="3"/>
  </si>
  <si>
    <t>※32</t>
    <phoneticPr fontId="3"/>
  </si>
  <si>
    <t>※33</t>
    <phoneticPr fontId="3"/>
  </si>
  <si>
    <t>ステップ１ー（３）で完成した異動願（届）の「5.学校処理」に基づき、スカラACで異動始期を入力し、異動事由を選択します。</t>
    <rPh sb="10" eb="12">
      <t>カンセイ</t>
    </rPh>
    <rPh sb="14" eb="16">
      <t>イドウ</t>
    </rPh>
    <rPh sb="16" eb="17">
      <t>ネガイ</t>
    </rPh>
    <rPh sb="18" eb="19">
      <t>トドケ</t>
    </rPh>
    <rPh sb="24" eb="26">
      <t>ガッコウ</t>
    </rPh>
    <rPh sb="26" eb="28">
      <t>ショリ</t>
    </rPh>
    <rPh sb="30" eb="31">
      <t>モト</t>
    </rPh>
    <rPh sb="40" eb="42">
      <t>イドウ</t>
    </rPh>
    <rPh sb="42" eb="44">
      <t>シキ</t>
    </rPh>
    <rPh sb="45" eb="47">
      <t>ニュウリョク</t>
    </rPh>
    <rPh sb="49" eb="51">
      <t>イドウ</t>
    </rPh>
    <rPh sb="51" eb="53">
      <t>ジユウ</t>
    </rPh>
    <rPh sb="54" eb="56">
      <t>センタク</t>
    </rPh>
    <phoneticPr fontId="3"/>
  </si>
  <si>
    <t>振込超過あり</t>
    <rPh sb="0" eb="2">
      <t>フリコミ</t>
    </rPh>
    <rPh sb="2" eb="4">
      <t>チョウカ</t>
    </rPh>
    <phoneticPr fontId="3"/>
  </si>
  <si>
    <t>◆</t>
    <phoneticPr fontId="3"/>
  </si>
  <si>
    <t>●</t>
    <phoneticPr fontId="3"/>
  </si>
  <si>
    <t>　②ステップ１ー（３）で完成した異動願（届）の「5.学校処理」に基づき、スカラACで異動始期を入力します。</t>
    <phoneticPr fontId="3"/>
  </si>
  <si>
    <t>　例）「2024/11始期退学処理」を行う</t>
    <rPh sb="1" eb="2">
      <t>レイ</t>
    </rPh>
    <rPh sb="11" eb="13">
      <t>シキ</t>
    </rPh>
    <rPh sb="13" eb="17">
      <t>タイガクショリ</t>
    </rPh>
    <rPh sb="19" eb="20">
      <t>オコナ</t>
    </rPh>
    <phoneticPr fontId="3"/>
  </si>
  <si>
    <r>
      <t>「未来始期」は</t>
    </r>
    <r>
      <rPr>
        <b/>
        <u/>
        <sz val="11"/>
        <color theme="1"/>
        <rFont val="游ゴシック"/>
        <family val="3"/>
        <charset val="128"/>
        <scheme val="minor"/>
      </rPr>
      <t>入力日の「翌月始期」まで</t>
    </r>
    <r>
      <rPr>
        <u/>
        <sz val="11"/>
        <color theme="1"/>
        <rFont val="游ゴシック"/>
        <family val="3"/>
        <charset val="128"/>
        <scheme val="minor"/>
      </rPr>
      <t>しかスカラACでの入力が</t>
    </r>
    <r>
      <rPr>
        <b/>
        <u/>
        <sz val="11"/>
        <color theme="1"/>
        <rFont val="游ゴシック"/>
        <family val="3"/>
        <charset val="128"/>
        <scheme val="minor"/>
      </rPr>
      <t>できません。</t>
    </r>
    <r>
      <rPr>
        <sz val="11"/>
        <color theme="1"/>
        <rFont val="游ゴシック"/>
        <family val="3"/>
        <charset val="128"/>
        <scheme val="minor"/>
      </rPr>
      <t xml:space="preserve">
例）入力日2024/10/27　⇒2024/11始期の入力○　2024/12始期の入力×</t>
    </r>
    <rPh sb="1" eb="3">
      <t>ミライ</t>
    </rPh>
    <rPh sb="3" eb="5">
      <t>シキ</t>
    </rPh>
    <rPh sb="7" eb="10">
      <t>ニュウリョクヒ</t>
    </rPh>
    <rPh sb="12" eb="14">
      <t>ヨクゲツ</t>
    </rPh>
    <rPh sb="14" eb="16">
      <t>シキ</t>
    </rPh>
    <rPh sb="28" eb="30">
      <t>ニュウリョク</t>
    </rPh>
    <rPh sb="38" eb="39">
      <t>レイ</t>
    </rPh>
    <rPh sb="40" eb="43">
      <t>ニュウリョクヒ</t>
    </rPh>
    <rPh sb="62" eb="64">
      <t>シキ</t>
    </rPh>
    <rPh sb="65" eb="67">
      <t>ニュウリョク</t>
    </rPh>
    <rPh sb="76" eb="78">
      <t>シキ</t>
    </rPh>
    <rPh sb="79" eb="81">
      <t>ニュウリョク</t>
    </rPh>
    <phoneticPr fontId="3"/>
  </si>
  <si>
    <t>※29</t>
    <phoneticPr fontId="3"/>
  </si>
  <si>
    <t>ステップ２－（２）で
入力結果を確認し</t>
    <rPh sb="11" eb="15">
      <t>ニュウリョクケッカ</t>
    </rPh>
    <rPh sb="16" eb="18">
      <t>カクニン</t>
    </rPh>
    <phoneticPr fontId="3"/>
  </si>
  <si>
    <r>
      <rPr>
        <b/>
        <sz val="20"/>
        <color theme="1"/>
        <rFont val="游ゴシック"/>
        <family val="3"/>
        <charset val="128"/>
        <scheme val="minor"/>
      </rPr>
      <t>学校保管</t>
    </r>
    <r>
      <rPr>
        <sz val="18"/>
        <color theme="1"/>
        <rFont val="游ゴシック"/>
        <family val="3"/>
        <charset val="128"/>
        <scheme val="minor"/>
      </rPr>
      <t xml:space="preserve">
</t>
    </r>
    <r>
      <rPr>
        <sz val="13"/>
        <color rgb="FFFF0000"/>
        <rFont val="游ゴシック"/>
        <family val="3"/>
        <charset val="128"/>
        <scheme val="minor"/>
      </rPr>
      <t>※異動願（届）の郵送は不要です</t>
    </r>
    <rPh sb="0" eb="4">
      <t>ガッコウホカン</t>
    </rPh>
    <rPh sb="6" eb="12">
      <t>イドウネガイ</t>
    </rPh>
    <rPh sb="13" eb="15">
      <t>ユウソウ</t>
    </rPh>
    <rPh sb="16" eb="18">
      <t>フヨウ</t>
    </rPh>
    <phoneticPr fontId="3"/>
  </si>
  <si>
    <t>ステップ３　異動願（届）を学校保管か、郵送か</t>
    <phoneticPr fontId="3"/>
  </si>
  <si>
    <t>振込金受取書コピー</t>
    <rPh sb="0" eb="2">
      <t>フリコミ</t>
    </rPh>
    <rPh sb="2" eb="3">
      <t>キン</t>
    </rPh>
    <rPh sb="3" eb="6">
      <t>ウケトリショ</t>
    </rPh>
    <phoneticPr fontId="3"/>
  </si>
  <si>
    <t>振込金受取書コピーとホチキス留め</t>
    <rPh sb="0" eb="2">
      <t>フリコミ</t>
    </rPh>
    <rPh sb="2" eb="3">
      <t>キン</t>
    </rPh>
    <rPh sb="3" eb="6">
      <t>ウケトリショ</t>
    </rPh>
    <rPh sb="14" eb="15">
      <t>ド</t>
    </rPh>
    <phoneticPr fontId="3"/>
  </si>
  <si>
    <t>振込超過がある場合は、振込金受取書のコピーを異動願（届）にホチキス留めのうえ送付してください。</t>
    <rPh sb="0" eb="2">
      <t>フリコミ</t>
    </rPh>
    <rPh sb="2" eb="4">
      <t>チョウカ</t>
    </rPh>
    <rPh sb="7" eb="9">
      <t>バアイ</t>
    </rPh>
    <rPh sb="11" eb="13">
      <t>フリコミ</t>
    </rPh>
    <rPh sb="13" eb="14">
      <t>キン</t>
    </rPh>
    <rPh sb="14" eb="16">
      <t>ウケトリ</t>
    </rPh>
    <rPh sb="16" eb="17">
      <t>ショ</t>
    </rPh>
    <rPh sb="22" eb="24">
      <t>イドウ</t>
    </rPh>
    <rPh sb="24" eb="25">
      <t>ネガイ</t>
    </rPh>
    <rPh sb="26" eb="27">
      <t>トドケ</t>
    </rPh>
    <rPh sb="33" eb="34">
      <t>ド</t>
    </rPh>
    <rPh sb="38" eb="40">
      <t>ソウフ</t>
    </rPh>
    <phoneticPr fontId="3"/>
  </si>
  <si>
    <r>
      <rPr>
        <sz val="15"/>
        <color rgb="FFFF0000"/>
        <rFont val="HGS創英角ﾎﾟｯﾌﾟ体"/>
        <family val="3"/>
        <charset val="128"/>
      </rPr>
      <t>まず保留！</t>
    </r>
    <r>
      <rPr>
        <sz val="15"/>
        <color theme="1"/>
        <rFont val="游ゴシック"/>
        <family val="2"/>
        <charset val="128"/>
        <scheme val="minor"/>
      </rPr>
      <t xml:space="preserve">
退学日に基づきスカラACで
異動届提出に先立つ振込保留</t>
    </r>
    <rPh sb="2" eb="4">
      <t>ホリュウ</t>
    </rPh>
    <rPh sb="6" eb="9">
      <t>タイガクビ</t>
    </rPh>
    <rPh sb="10" eb="11">
      <t>モト</t>
    </rPh>
    <rPh sb="20" eb="22">
      <t>イドウ</t>
    </rPh>
    <rPh sb="22" eb="23">
      <t>トドケ</t>
    </rPh>
    <rPh sb="23" eb="25">
      <t>テイシュツ</t>
    </rPh>
    <rPh sb="26" eb="28">
      <t>サキダ</t>
    </rPh>
    <rPh sb="29" eb="31">
      <t>フリコミ</t>
    </rPh>
    <rPh sb="31" eb="33">
      <t>ホリュウ</t>
    </rPh>
    <phoneticPr fontId="3"/>
  </si>
  <si>
    <r>
      <t xml:space="preserve">　☆返還誓約書の機構送付を確認します。不備のない返還誓約書を送付済であれば薄い黄色セルに✔をいれます。
</t>
    </r>
    <r>
      <rPr>
        <sz val="15"/>
        <color rgb="FFFF0000"/>
        <rFont val="游ゴシック"/>
        <family val="3"/>
        <charset val="128"/>
        <scheme val="minor"/>
      </rPr>
      <t>　☆返還誓約書を送付していない場合は、本願（届）を作成できません。</t>
    </r>
    <rPh sb="2" eb="7">
      <t>ヘンカンセイヤクショ</t>
    </rPh>
    <rPh sb="8" eb="10">
      <t>キコウ</t>
    </rPh>
    <rPh sb="10" eb="12">
      <t>ソウフ</t>
    </rPh>
    <rPh sb="13" eb="15">
      <t>カクニン</t>
    </rPh>
    <rPh sb="19" eb="21">
      <t>フビ</t>
    </rPh>
    <rPh sb="24" eb="29">
      <t>ヘンカンセイヤクショ</t>
    </rPh>
    <rPh sb="30" eb="32">
      <t>ソウフ</t>
    </rPh>
    <rPh sb="32" eb="33">
      <t>ズ</t>
    </rPh>
    <rPh sb="37" eb="38">
      <t>ウス</t>
    </rPh>
    <rPh sb="39" eb="41">
      <t>キイロ</t>
    </rPh>
    <rPh sb="54" eb="59">
      <t>ヘンカンセイヤクショ</t>
    </rPh>
    <rPh sb="60" eb="62">
      <t>ソウフ</t>
    </rPh>
    <rPh sb="67" eb="69">
      <t>バアイ</t>
    </rPh>
    <rPh sb="71" eb="73">
      <t>ホンネガイ</t>
    </rPh>
    <rPh sb="74" eb="75">
      <t>トドケ</t>
    </rPh>
    <rPh sb="77" eb="79">
      <t>サクセイ</t>
    </rPh>
    <phoneticPr fontId="3"/>
  </si>
  <si>
    <t>　　　※処理方法は</t>
    <rPh sb="4" eb="6">
      <t>ショリ</t>
    </rPh>
    <rPh sb="6" eb="8">
      <t>ホウホウ</t>
    </rPh>
    <phoneticPr fontId="3"/>
  </si>
  <si>
    <t>　③スカラＡＣで入力後、約１５分後に結果が反映されます。入力が正しく処理されているか確認してください。</t>
    <rPh sb="8" eb="10">
      <t>ニュウリョク</t>
    </rPh>
    <rPh sb="10" eb="11">
      <t>ゴ</t>
    </rPh>
    <rPh sb="12" eb="13">
      <t>ヤク</t>
    </rPh>
    <rPh sb="15" eb="17">
      <t>フンゴ</t>
    </rPh>
    <rPh sb="18" eb="20">
      <t>ケッカ</t>
    </rPh>
    <rPh sb="21" eb="23">
      <t>ハンエイ</t>
    </rPh>
    <rPh sb="28" eb="30">
      <t>ニュウリョク</t>
    </rPh>
    <rPh sb="31" eb="32">
      <t>タダ</t>
    </rPh>
    <rPh sb="34" eb="36">
      <t>ショリ</t>
    </rPh>
    <rPh sb="42" eb="44">
      <t>カクニン</t>
    </rPh>
    <phoneticPr fontId="3"/>
  </si>
  <si>
    <t>スカラＡＣで異動入力を行っても、結果（入力後おおよそ１５分後に反映）を確認し、その結果が「〇 正しく処理されました」と表示されるまで、処理が完了したことにはなりません。必ず確認を行ってください。</t>
    <rPh sb="6" eb="8">
      <t>イドウ</t>
    </rPh>
    <rPh sb="8" eb="10">
      <t>ニュウリョク</t>
    </rPh>
    <rPh sb="11" eb="12">
      <t>オコナ</t>
    </rPh>
    <rPh sb="16" eb="18">
      <t>ケッカ</t>
    </rPh>
    <rPh sb="19" eb="22">
      <t>ニュウリョクゴ</t>
    </rPh>
    <rPh sb="28" eb="30">
      <t>フンゴ</t>
    </rPh>
    <rPh sb="31" eb="33">
      <t>ハンエイ</t>
    </rPh>
    <rPh sb="35" eb="37">
      <t>カクニン</t>
    </rPh>
    <rPh sb="41" eb="43">
      <t>ケッカ</t>
    </rPh>
    <rPh sb="47" eb="48">
      <t>タダ</t>
    </rPh>
    <rPh sb="50" eb="52">
      <t>ショリ</t>
    </rPh>
    <rPh sb="59" eb="61">
      <t>ヒョウジ</t>
    </rPh>
    <rPh sb="67" eb="69">
      <t>ショリ</t>
    </rPh>
    <rPh sb="70" eb="72">
      <t>カンリョウ</t>
    </rPh>
    <rPh sb="84" eb="85">
      <t>カナラ</t>
    </rPh>
    <rPh sb="86" eb="88">
      <t>カクニン</t>
    </rPh>
    <rPh sb="89" eb="90">
      <t>オコナ</t>
    </rPh>
    <phoneticPr fontId="3"/>
  </si>
  <si>
    <t xml:space="preserve">＜この画面はイメージです＞
「×」と表示される場合は、エラーのため処理されていません。
</t>
    <rPh sb="18" eb="20">
      <t>ヒョウジ</t>
    </rPh>
    <rPh sb="23" eb="25">
      <t>バアイ</t>
    </rPh>
    <phoneticPr fontId="3"/>
  </si>
  <si>
    <t>「○ 正しく処理されました」と表示されたら…</t>
    <rPh sb="3" eb="4">
      <t>タダ</t>
    </rPh>
    <rPh sb="6" eb="8">
      <t>ショリ</t>
    </rPh>
    <rPh sb="15" eb="17">
      <t>ヒョウジ</t>
    </rPh>
    <phoneticPr fontId="3"/>
  </si>
  <si>
    <t>「×」が表示されたら…</t>
    <rPh sb="4" eb="6">
      <t>ヒョウジ</t>
    </rPh>
    <phoneticPr fontId="3"/>
  </si>
  <si>
    <t>異動願（届）＋振込金受取書コピーを機構へ郵送</t>
    <rPh sb="7" eb="9">
      <t>フリコミ</t>
    </rPh>
    <rPh sb="9" eb="10">
      <t>キン</t>
    </rPh>
    <rPh sb="10" eb="13">
      <t>ウケトリショ</t>
    </rPh>
    <rPh sb="17" eb="19">
      <t>キコウ</t>
    </rPh>
    <rPh sb="20" eb="22">
      <t>ユウソウ</t>
    </rPh>
    <phoneticPr fontId="3"/>
  </si>
  <si>
    <r>
      <t>「</t>
    </r>
    <r>
      <rPr>
        <b/>
        <sz val="14"/>
        <color theme="1"/>
        <rFont val="游ゴシック"/>
        <family val="3"/>
        <charset val="128"/>
        <scheme val="minor"/>
      </rPr>
      <t>×</t>
    </r>
    <r>
      <rPr>
        <sz val="14"/>
        <color theme="1"/>
        <rFont val="游ゴシック"/>
        <family val="2"/>
        <charset val="128"/>
        <scheme val="minor"/>
      </rPr>
      <t xml:space="preserve"> </t>
    </r>
    <r>
      <rPr>
        <b/>
        <sz val="14"/>
        <color theme="1"/>
        <rFont val="游ゴシック"/>
        <family val="3"/>
        <charset val="128"/>
        <scheme val="minor"/>
      </rPr>
      <t>返戻金が発生するため処理できません。確認してください。</t>
    </r>
    <r>
      <rPr>
        <sz val="14"/>
        <color theme="1"/>
        <rFont val="游ゴシック"/>
        <family val="2"/>
        <charset val="128"/>
        <scheme val="minor"/>
      </rPr>
      <t>」
（</t>
    </r>
    <r>
      <rPr>
        <b/>
        <sz val="14"/>
        <color theme="1"/>
        <rFont val="游ゴシック"/>
        <family val="3"/>
        <charset val="128"/>
        <scheme val="minor"/>
      </rPr>
      <t>×</t>
    </r>
    <r>
      <rPr>
        <sz val="14"/>
        <color theme="1"/>
        <rFont val="游ゴシック"/>
        <family val="2"/>
        <charset val="128"/>
        <scheme val="minor"/>
      </rPr>
      <t>＝処理されていない）と表示された場合は</t>
    </r>
    <rPh sb="3" eb="6">
      <t>ヘンレイキン</t>
    </rPh>
    <rPh sb="7" eb="9">
      <t>ハッセイ</t>
    </rPh>
    <rPh sb="13" eb="15">
      <t>ショリ</t>
    </rPh>
    <rPh sb="21" eb="23">
      <t>カクニン</t>
    </rPh>
    <rPh sb="35" eb="37">
      <t>ショリ</t>
    </rPh>
    <rPh sb="45" eb="47">
      <t>ヒョウジ</t>
    </rPh>
    <rPh sb="50" eb="52">
      <t>バアイ</t>
    </rPh>
    <phoneticPr fontId="3"/>
  </si>
  <si>
    <r>
      <t>「</t>
    </r>
    <r>
      <rPr>
        <b/>
        <sz val="14"/>
        <color theme="1"/>
        <rFont val="游ゴシック"/>
        <family val="3"/>
        <charset val="128"/>
        <scheme val="minor"/>
      </rPr>
      <t>〇 正しく処理されました</t>
    </r>
    <r>
      <rPr>
        <sz val="14"/>
        <color theme="1"/>
        <rFont val="游ゴシック"/>
        <family val="2"/>
        <charset val="128"/>
        <scheme val="minor"/>
      </rPr>
      <t>」</t>
    </r>
    <r>
      <rPr>
        <sz val="14"/>
        <color theme="1"/>
        <rFont val="游ゴシック"/>
        <family val="2"/>
        <charset val="128"/>
        <scheme val="minor"/>
      </rPr>
      <t>と表示された場合は</t>
    </r>
    <rPh sb="3" eb="4">
      <t>タダ</t>
    </rPh>
    <rPh sb="15" eb="17">
      <t>ヒョウジ</t>
    </rPh>
    <rPh sb="20" eb="22">
      <t>バアイ</t>
    </rPh>
    <phoneticPr fontId="3"/>
  </si>
  <si>
    <r>
      <t>「</t>
    </r>
    <r>
      <rPr>
        <b/>
        <sz val="14"/>
        <color theme="1"/>
        <rFont val="游ゴシック"/>
        <family val="3"/>
        <charset val="128"/>
        <scheme val="minor"/>
      </rPr>
      <t>× 未振込額が発生するため処理できません。確認してください。</t>
    </r>
    <r>
      <rPr>
        <sz val="14"/>
        <color theme="1"/>
        <rFont val="游ゴシック"/>
        <family val="2"/>
        <charset val="128"/>
        <scheme val="minor"/>
      </rPr>
      <t xml:space="preserve">」
</t>
    </r>
    <r>
      <rPr>
        <sz val="14"/>
        <color theme="1"/>
        <rFont val="游ゴシック"/>
        <family val="2"/>
        <charset val="128"/>
        <scheme val="minor"/>
      </rPr>
      <t>と表示された場合は</t>
    </r>
    <rPh sb="3" eb="6">
      <t>ミフリコミ</t>
    </rPh>
    <rPh sb="6" eb="7">
      <t>ガク</t>
    </rPh>
    <rPh sb="8" eb="10">
      <t>ハッセイ</t>
    </rPh>
    <rPh sb="14" eb="16">
      <t>ショリ</t>
    </rPh>
    <rPh sb="22" eb="24">
      <t>カクニン</t>
    </rPh>
    <rPh sb="34" eb="36">
      <t>ヒョウジ</t>
    </rPh>
    <rPh sb="39" eb="41">
      <t>バアイ</t>
    </rPh>
    <phoneticPr fontId="3"/>
  </si>
  <si>
    <r>
      <rPr>
        <b/>
        <sz val="15"/>
        <color theme="1"/>
        <rFont val="游ゴシック"/>
        <family val="3"/>
        <charset val="128"/>
        <scheme val="minor"/>
      </rPr>
      <t>正しく処理し</t>
    </r>
    <r>
      <rPr>
        <b/>
        <sz val="20"/>
        <color theme="1"/>
        <rFont val="游ゴシック"/>
        <family val="3"/>
        <charset val="128"/>
        <scheme val="minor"/>
      </rPr>
      <t>学校保管</t>
    </r>
    <r>
      <rPr>
        <sz val="18"/>
        <color theme="1"/>
        <rFont val="游ゴシック"/>
        <family val="3"/>
        <charset val="128"/>
        <scheme val="minor"/>
      </rPr>
      <t xml:space="preserve">
</t>
    </r>
    <r>
      <rPr>
        <sz val="13"/>
        <color rgb="FFFF0000"/>
        <rFont val="游ゴシック"/>
        <family val="3"/>
        <charset val="128"/>
        <scheme val="minor"/>
      </rPr>
      <t>※異動願（届）の郵送は不要です</t>
    </r>
    <rPh sb="0" eb="1">
      <t>タダ</t>
    </rPh>
    <rPh sb="3" eb="5">
      <t>ショリ</t>
    </rPh>
    <rPh sb="6" eb="10">
      <t>ガッコウホカン</t>
    </rPh>
    <rPh sb="12" eb="18">
      <t>イドウネガイ</t>
    </rPh>
    <rPh sb="19" eb="21">
      <t>ユウソウ</t>
    </rPh>
    <rPh sb="22" eb="24">
      <t>フヨウ</t>
    </rPh>
    <phoneticPr fontId="3"/>
  </si>
  <si>
    <t>※26</t>
    <phoneticPr fontId="3"/>
  </si>
  <si>
    <r>
      <t xml:space="preserve">（併せて給付奨学金を受給の場合）新給付において、
</t>
    </r>
    <r>
      <rPr>
        <u/>
        <sz val="11"/>
        <color theme="1"/>
        <rFont val="游ゴシック"/>
        <family val="3"/>
        <charset val="128"/>
        <scheme val="minor"/>
      </rPr>
      <t>退学時の適格認定が「廃止」になった際は、</t>
    </r>
    <r>
      <rPr>
        <b/>
        <u/>
        <sz val="11"/>
        <color theme="1"/>
        <rFont val="游ゴシック"/>
        <family val="3"/>
        <charset val="128"/>
        <scheme val="minor"/>
      </rPr>
      <t>廃止を先に（優先して）スカラＡＣで入力してください。</t>
    </r>
    <rPh sb="1" eb="2">
      <t>アワ</t>
    </rPh>
    <rPh sb="4" eb="6">
      <t>キュウフ</t>
    </rPh>
    <rPh sb="6" eb="9">
      <t>ショウガクキン</t>
    </rPh>
    <rPh sb="10" eb="12">
      <t>ジュキュウ</t>
    </rPh>
    <rPh sb="13" eb="15">
      <t>バアイ</t>
    </rPh>
    <rPh sb="42" eb="43">
      <t>サイ</t>
    </rPh>
    <phoneticPr fontId="3"/>
  </si>
  <si>
    <t>②異動情報・学校情報等・機構に送付が必要な理由（学校入力用）</t>
    <rPh sb="1" eb="3">
      <t>イドウ</t>
    </rPh>
    <rPh sb="3" eb="5">
      <t>ジョウホウ</t>
    </rPh>
    <rPh sb="6" eb="8">
      <t>ガッコウ</t>
    </rPh>
    <rPh sb="8" eb="10">
      <t>ジョウホウ</t>
    </rPh>
    <rPh sb="10" eb="11">
      <t>トウ</t>
    </rPh>
    <rPh sb="12" eb="14">
      <t>キコウ</t>
    </rPh>
    <rPh sb="15" eb="17">
      <t>ソウフ</t>
    </rPh>
    <rPh sb="18" eb="20">
      <t>ヒツヨウ</t>
    </rPh>
    <rPh sb="21" eb="23">
      <t>リユウ</t>
    </rPh>
    <rPh sb="24" eb="26">
      <t>ガッコウ</t>
    </rPh>
    <rPh sb="26" eb="28">
      <t>ニュウリョク</t>
    </rPh>
    <rPh sb="28" eb="29">
      <t>ヨウ</t>
    </rPh>
    <phoneticPr fontId="6"/>
  </si>
  <si>
    <t>ステップ１ー(２)　異動願（届）作成　「②異動情報・学校情報・機構に送付が必要な理由」</t>
    <rPh sb="21" eb="23">
      <t>イドウ</t>
    </rPh>
    <rPh sb="23" eb="25">
      <t>ジョウホウ</t>
    </rPh>
    <rPh sb="26" eb="28">
      <t>ガッコウ</t>
    </rPh>
    <rPh sb="28" eb="30">
      <t>ジョウホウ</t>
    </rPh>
    <rPh sb="31" eb="33">
      <t>キコウ</t>
    </rPh>
    <rPh sb="34" eb="36">
      <t>ソウフ</t>
    </rPh>
    <rPh sb="37" eb="39">
      <t>ヒツヨウ</t>
    </rPh>
    <rPh sb="40" eb="42">
      <t>リユウ</t>
    </rPh>
    <phoneticPr fontId="3"/>
  </si>
  <si>
    <t>①届出年月日
  （例：2025/4/1)</t>
    <rPh sb="1" eb="3">
      <t>トドケデ</t>
    </rPh>
    <rPh sb="3" eb="6">
      <t>ネンガッピ</t>
    </rPh>
    <rPh sb="10" eb="11">
      <t>レイ</t>
    </rPh>
    <phoneticPr fontId="6"/>
  </si>
  <si>
    <r>
      <t>３．学校から機構への連絡事項記入欄</t>
    </r>
    <r>
      <rPr>
        <b/>
        <sz val="10"/>
        <rFont val="ＭＳ Ｐゴシック"/>
        <family val="3"/>
        <charset val="128"/>
      </rPr>
      <t xml:space="preserve">
</t>
    </r>
    <r>
      <rPr>
        <sz val="10"/>
        <rFont val="ＭＳ Ｐゴシック"/>
        <family val="3"/>
        <charset val="128"/>
      </rPr>
      <t>　　　　学校から機構への連絡事項があればこちらに入力してください（入力上限全角１３０文字）。　</t>
    </r>
    <rPh sb="2" eb="4">
      <t>ガッコウ</t>
    </rPh>
    <rPh sb="6" eb="8">
      <t>キコウ</t>
    </rPh>
    <rPh sb="10" eb="12">
      <t>レンラク</t>
    </rPh>
    <rPh sb="12" eb="14">
      <t>ジコウ</t>
    </rPh>
    <rPh sb="14" eb="16">
      <t>キニュウ</t>
    </rPh>
    <rPh sb="16" eb="17">
      <t>ラン</t>
    </rPh>
    <rPh sb="22" eb="24">
      <t>ガッコウ</t>
    </rPh>
    <rPh sb="26" eb="28">
      <t>キコウ</t>
    </rPh>
    <rPh sb="30" eb="32">
      <t>レンラク</t>
    </rPh>
    <rPh sb="32" eb="34">
      <t>ジコウ</t>
    </rPh>
    <rPh sb="42" eb="44">
      <t>ニュウリョク</t>
    </rPh>
    <rPh sb="51" eb="53">
      <t>ニュウリョク</t>
    </rPh>
    <rPh sb="53" eb="55">
      <t>ジョウゲン</t>
    </rPh>
    <rPh sb="55" eb="57">
      <t>ゼンカク</t>
    </rPh>
    <rPh sb="60" eb="62">
      <t>モジ</t>
    </rPh>
    <phoneticPr fontId="6"/>
  </si>
  <si>
    <t>(25.4)</t>
    <phoneticPr fontId="3"/>
  </si>
  <si>
    <t>貸与</t>
    <rPh sb="0" eb="2">
      <t>タイヨ</t>
    </rPh>
    <phoneticPr fontId="3"/>
  </si>
  <si>
    <t>②学校名　③学部・学科　に関しては他の未入力箇所があっても「エラー」にならず様式に表示されます。</t>
    <rPh sb="1" eb="4">
      <t>ガッコウメイ</t>
    </rPh>
    <rPh sb="6" eb="8">
      <t>ガクブ</t>
    </rPh>
    <rPh sb="9" eb="11">
      <t>ガッカ</t>
    </rPh>
    <rPh sb="13" eb="14">
      <t>カン</t>
    </rPh>
    <rPh sb="17" eb="18">
      <t>ホカ</t>
    </rPh>
    <rPh sb="19" eb="22">
      <t>ミニュウリョク</t>
    </rPh>
    <rPh sb="22" eb="24">
      <t>カショ</t>
    </rPh>
    <rPh sb="38" eb="40">
      <t>ヨウシキ</t>
    </rPh>
    <rPh sb="41" eb="43">
      <t>ヒョウジ</t>
    </rPh>
    <phoneticPr fontId="3"/>
  </si>
  <si>
    <t>①学校証明日以外は他の未入力箇所があってもエラーにならず様式に表示されます。</t>
    <rPh sb="1" eb="3">
      <t>ガッコウ</t>
    </rPh>
    <rPh sb="3" eb="6">
      <t>ショウメイビ</t>
    </rPh>
    <rPh sb="6" eb="8">
      <t>イガイ</t>
    </rPh>
    <rPh sb="9" eb="10">
      <t>ホカ</t>
    </rPh>
    <rPh sb="11" eb="14">
      <t>ミニュウリョク</t>
    </rPh>
    <rPh sb="14" eb="16">
      <t>カショ</t>
    </rPh>
    <rPh sb="28" eb="30">
      <t>ヨウシキ</t>
    </rPh>
    <rPh sb="31" eb="33">
      <t>ヒョウジ</t>
    </rPh>
    <phoneticPr fontId="3"/>
  </si>
  <si>
    <r>
      <t>２０２４年度から原則、</t>
    </r>
    <r>
      <rPr>
        <b/>
        <sz val="20"/>
        <color theme="1"/>
        <rFont val="游ゴシック"/>
        <family val="3"/>
        <charset val="128"/>
      </rPr>
      <t>異動願の送付は</t>
    </r>
    <r>
      <rPr>
        <b/>
        <u val="double"/>
        <sz val="20"/>
        <color theme="1"/>
        <rFont val="游ゴシック"/>
        <family val="3"/>
        <charset val="128"/>
      </rPr>
      <t>不要</t>
    </r>
    <r>
      <rPr>
        <b/>
        <sz val="20"/>
        <color theme="1"/>
        <rFont val="游ゴシック"/>
        <family val="3"/>
        <charset val="128"/>
      </rPr>
      <t>です。</t>
    </r>
    <rPh sb="4" eb="6">
      <t>ネンド</t>
    </rPh>
    <rPh sb="8" eb="10">
      <t>ゲンソク</t>
    </rPh>
    <rPh sb="11" eb="13">
      <t>イドウ</t>
    </rPh>
    <rPh sb="13" eb="14">
      <t>ネガイ</t>
    </rPh>
    <rPh sb="15" eb="17">
      <t>ソウフ</t>
    </rPh>
    <rPh sb="18" eb="20">
      <t>フヨウ</t>
    </rPh>
    <phoneticPr fontId="3"/>
  </si>
  <si>
    <t xml:space="preserve">            ※送付済の場合は□に✔をいれてください。返還誓約書を送付していない場合、本願（届）を作成できません。</t>
    <phoneticPr fontId="3"/>
  </si>
  <si>
    <r>
      <t>※　退学/除籍「決定日」は、
     授業料未納による退学日/除籍日が遡る場合に記入　
    （例：</t>
    </r>
    <r>
      <rPr>
        <b/>
        <sz val="9"/>
        <color rgb="FFFF0000"/>
        <rFont val="ＭＳ Ｐゴシック"/>
        <family val="3"/>
        <charset val="128"/>
      </rPr>
      <t>「退学日：2025/3/31」</t>
    </r>
    <r>
      <rPr>
        <b/>
        <sz val="9"/>
        <color rgb="FF0070C0"/>
        <rFont val="ＭＳ Ｐゴシック"/>
        <family val="3"/>
        <charset val="128"/>
      </rPr>
      <t>「退学決定日：2025/10/31」</t>
    </r>
    <r>
      <rPr>
        <sz val="9"/>
        <rFont val="ＭＳ Ｐゴシック"/>
        <family val="3"/>
        <charset val="128"/>
      </rPr>
      <t>）</t>
    </r>
    <rPh sb="2" eb="4">
      <t>タイガク</t>
    </rPh>
    <rPh sb="5" eb="7">
      <t>ジョセキ</t>
    </rPh>
    <rPh sb="8" eb="11">
      <t>ケッテイビ</t>
    </rPh>
    <rPh sb="20" eb="23">
      <t>ジュギョウリョウ</t>
    </rPh>
    <rPh sb="23" eb="25">
      <t>ミノウ</t>
    </rPh>
    <rPh sb="28" eb="31">
      <t>タイガクビ</t>
    </rPh>
    <rPh sb="32" eb="35">
      <t>ジョセキビ</t>
    </rPh>
    <rPh sb="36" eb="37">
      <t>サカノボ</t>
    </rPh>
    <rPh sb="38" eb="40">
      <t>バアイ</t>
    </rPh>
    <rPh sb="41" eb="43">
      <t>キニュウ</t>
    </rPh>
    <phoneticPr fontId="3"/>
  </si>
  <si>
    <t>①学校証明日
　 (例:2025/4/1)</t>
    <rPh sb="1" eb="3">
      <t>ガッコウ</t>
    </rPh>
    <rPh sb="3" eb="5">
      <t>ショウメイ</t>
    </rPh>
    <rPh sb="5" eb="6">
      <t>ヒ</t>
    </rPh>
    <rPh sb="10" eb="11">
      <t>レイ</t>
    </rPh>
    <phoneticPr fontId="6"/>
  </si>
  <si>
    <r>
      <t>６．機構に送付が必要な理由</t>
    </r>
    <r>
      <rPr>
        <b/>
        <sz val="10"/>
        <rFont val="ＭＳ Ｐゴシック"/>
        <family val="3"/>
        <charset val="128"/>
      </rPr>
      <t xml:space="preserve">
</t>
    </r>
    <r>
      <rPr>
        <sz val="10"/>
        <rFont val="ＭＳ Ｐゴシック"/>
        <family val="3"/>
        <charset val="128"/>
      </rPr>
      <t>　　　　機構に送付が必要となった場合の該当理由の□に✔をいれてください（その他に該当する場合は理由も記入してください）。
       　※ 未振込期間が発生している場合は、最終振込年月の翌月を異動始期とする「停止」（異動処理都合）の入力を行ってください。
　　　　※ 振込超過がある場合は、「振込金受取書」のコピーを異動願（届）にホチキス留めのうえ送付してください。
　　　　</t>
    </r>
    <r>
      <rPr>
        <u val="double"/>
        <sz val="10"/>
        <rFont val="ＭＳ Ｐゴシック"/>
        <family val="3"/>
        <charset val="128"/>
      </rPr>
      <t>※2025年度より組戻し対象者においての異動願（届）等の機構送付は不要となりました。</t>
    </r>
    <rPh sb="2" eb="4">
      <t>キコウ</t>
    </rPh>
    <rPh sb="5" eb="7">
      <t>ソウフ</t>
    </rPh>
    <rPh sb="8" eb="10">
      <t>ヒツヨウ</t>
    </rPh>
    <rPh sb="11" eb="13">
      <t>リユウ</t>
    </rPh>
    <rPh sb="18" eb="20">
      <t>キコウ</t>
    </rPh>
    <rPh sb="21" eb="23">
      <t>ソウフ</t>
    </rPh>
    <rPh sb="24" eb="26">
      <t>ヒツヨウ</t>
    </rPh>
    <rPh sb="30" eb="32">
      <t>バアイ</t>
    </rPh>
    <rPh sb="52" eb="53">
      <t>タ</t>
    </rPh>
    <rPh sb="54" eb="56">
      <t>ガイトウ</t>
    </rPh>
    <rPh sb="58" eb="60">
      <t>バアイ</t>
    </rPh>
    <rPh sb="61" eb="63">
      <t>リユウ</t>
    </rPh>
    <rPh sb="64" eb="66">
      <t>キニュウ</t>
    </rPh>
    <rPh sb="85" eb="86">
      <t>ミ</t>
    </rPh>
    <rPh sb="86" eb="88">
      <t>フリコミ</t>
    </rPh>
    <rPh sb="88" eb="90">
      <t>キカン</t>
    </rPh>
    <rPh sb="91" eb="93">
      <t>ハッセイ</t>
    </rPh>
    <rPh sb="97" eb="99">
      <t>バアイ</t>
    </rPh>
    <rPh sb="101" eb="105">
      <t>サイシュウフリコミ</t>
    </rPh>
    <rPh sb="105" eb="107">
      <t>ネンゲツ</t>
    </rPh>
    <rPh sb="108" eb="110">
      <t>ヨクゲツ</t>
    </rPh>
    <rPh sb="111" eb="113">
      <t>イドウ</t>
    </rPh>
    <rPh sb="113" eb="115">
      <t>シキ</t>
    </rPh>
    <rPh sb="119" eb="121">
      <t>テイシ</t>
    </rPh>
    <rPh sb="123" eb="125">
      <t>イドウ</t>
    </rPh>
    <rPh sb="125" eb="127">
      <t>ショリ</t>
    </rPh>
    <rPh sb="127" eb="129">
      <t>ツゴウ</t>
    </rPh>
    <rPh sb="131" eb="133">
      <t>ニュウリョク</t>
    </rPh>
    <rPh sb="134" eb="135">
      <t>オコナ</t>
    </rPh>
    <rPh sb="149" eb="151">
      <t>フリコミ</t>
    </rPh>
    <rPh sb="151" eb="153">
      <t>チョウカ</t>
    </rPh>
    <rPh sb="156" eb="158">
      <t>バアイ</t>
    </rPh>
    <rPh sb="161" eb="164">
      <t>フリコミキン</t>
    </rPh>
    <rPh sb="164" eb="167">
      <t>ウケトリショ</t>
    </rPh>
    <rPh sb="173" eb="175">
      <t>イドウ</t>
    </rPh>
    <rPh sb="175" eb="176">
      <t>ネガイ</t>
    </rPh>
    <rPh sb="177" eb="178">
      <t>トドケ</t>
    </rPh>
    <rPh sb="184" eb="185">
      <t>ド</t>
    </rPh>
    <rPh sb="189" eb="191">
      <t>ソウフ</t>
    </rPh>
    <rPh sb="208" eb="209">
      <t>ネン</t>
    </rPh>
    <rPh sb="209" eb="210">
      <t>ド</t>
    </rPh>
    <rPh sb="223" eb="225">
      <t>イドウ</t>
    </rPh>
    <rPh sb="225" eb="226">
      <t>ネガイ</t>
    </rPh>
    <rPh sb="227" eb="228">
      <t>トドケ</t>
    </rPh>
    <rPh sb="229" eb="230">
      <t>トウ</t>
    </rPh>
    <rPh sb="231" eb="233">
      <t>キコウ</t>
    </rPh>
    <rPh sb="233" eb="235">
      <t>ソウフ</t>
    </rPh>
    <rPh sb="236" eb="238">
      <t>フヨウ</t>
    </rPh>
    <phoneticPr fontId="6"/>
  </si>
  <si>
    <r>
      <t>２０２５年度から組戻しが理由の</t>
    </r>
    <r>
      <rPr>
        <b/>
        <sz val="20"/>
        <color theme="1"/>
        <rFont val="游ゴシック"/>
        <family val="3"/>
        <charset val="128"/>
        <scheme val="minor"/>
      </rPr>
      <t>異動願の送付は不要</t>
    </r>
    <r>
      <rPr>
        <sz val="20"/>
        <color theme="1"/>
        <rFont val="游ゴシック"/>
        <family val="2"/>
        <charset val="128"/>
        <scheme val="minor"/>
      </rPr>
      <t>になりました。</t>
    </r>
    <rPh sb="4" eb="6">
      <t>ネンド</t>
    </rPh>
    <rPh sb="8" eb="10">
      <t>クミモド</t>
    </rPh>
    <rPh sb="12" eb="14">
      <t>リユウ</t>
    </rPh>
    <rPh sb="15" eb="17">
      <t>イドウ</t>
    </rPh>
    <rPh sb="17" eb="18">
      <t>ネガイ</t>
    </rPh>
    <rPh sb="19" eb="21">
      <t>ソウフ</t>
    </rPh>
    <rPh sb="22" eb="24">
      <t>フヨウ</t>
    </rPh>
    <phoneticPr fontId="3"/>
  </si>
  <si>
    <t>※給付奨学金の「異動願（届）」は様式が異なります。
別途作成してください。</t>
    <phoneticPr fontId="6"/>
  </si>
  <si>
    <t>以下、該当する異動事由（病気、経済事情等）を選択して✔をいれ太枠内を記入してください。</t>
    <rPh sb="30" eb="32">
      <t>フトワク</t>
    </rPh>
    <rPh sb="32" eb="33">
      <t>ナイ</t>
    </rPh>
    <rPh sb="34" eb="36">
      <t>キニュウ</t>
    </rPh>
    <phoneticPr fontId="6"/>
  </si>
  <si>
    <t>⑥学校番号
　 (例：109901)</t>
    <rPh sb="1" eb="3">
      <t>ガッコウ</t>
    </rPh>
    <rPh sb="3" eb="5">
      <t>バンゴウ</t>
    </rPh>
    <rPh sb="9" eb="10">
      <t>レイ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</si>
</sst>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yyyy&quot;年&quot;m&quot;月&quot;;@"/>
    <numFmt numFmtId="177" formatCode="[$-F800]dddd\,\ mmmm\ dd\,\ yyyy"/>
    <numFmt numFmtId="178" formatCode="yyyy&quot;年&quot;m&quot;月&quot;d&quot;日&quot;;@"/>
    <numFmt numFmtId="179" formatCode="000000"/>
    <numFmt numFmtId="180" formatCode="yyyyddmm"/>
  </numFmts>
  <fonts count="93">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9"/>
      <name val="ＭＳ Ｐゴシック"/>
      <family val="3"/>
      <charset val="128"/>
    </font>
    <font>
      <sz val="7"/>
      <name val="ＭＳ Ｐゴシック"/>
      <family val="3"/>
      <charset val="128"/>
    </font>
    <font>
      <sz val="10"/>
      <color theme="1"/>
      <name val="ＭＳ Ｐゴシック"/>
      <family val="3"/>
      <charset val="128"/>
    </font>
    <font>
      <sz val="10"/>
      <name val="ＭＳ Ｐゴシック"/>
      <family val="3"/>
      <charset val="128"/>
    </font>
    <font>
      <b/>
      <sz val="10"/>
      <name val="ＭＳ Ｐゴシック"/>
      <family val="3"/>
      <charset val="128"/>
    </font>
    <font>
      <sz val="12"/>
      <name val="ＭＳ Ｐゴシック"/>
      <family val="3"/>
      <charset val="128"/>
    </font>
    <font>
      <sz val="14"/>
      <name val="ＭＳ Ｐゴシック"/>
      <family val="3"/>
      <charset val="128"/>
    </font>
    <font>
      <b/>
      <sz val="12"/>
      <name val="ＭＳ Ｐゴシック"/>
      <family val="3"/>
      <charset val="128"/>
    </font>
    <font>
      <sz val="9"/>
      <color theme="1"/>
      <name val="ＭＳ Ｐゴシック"/>
      <family val="3"/>
      <charset val="128"/>
    </font>
    <font>
      <b/>
      <sz val="11"/>
      <name val="ＭＳ Ｐゴシック"/>
      <family val="3"/>
      <charset val="128"/>
    </font>
    <font>
      <sz val="13.5"/>
      <color theme="1"/>
      <name val="ＭＳ Ｐゴシック"/>
      <family val="3"/>
      <charset val="128"/>
    </font>
    <font>
      <b/>
      <sz val="9"/>
      <color theme="1"/>
      <name val="ＭＳ Ｐゴシック"/>
      <family val="3"/>
      <charset val="128"/>
    </font>
    <font>
      <sz val="12"/>
      <color theme="1"/>
      <name val="ＭＳ Ｐゴシック"/>
      <family val="3"/>
      <charset val="128"/>
    </font>
    <font>
      <sz val="18"/>
      <color theme="1"/>
      <name val="ＭＳ Ｐゴシック"/>
      <family val="3"/>
      <charset val="128"/>
    </font>
    <font>
      <b/>
      <sz val="12"/>
      <color theme="1"/>
      <name val="ＭＳ Ｐゴシック"/>
      <family val="3"/>
      <charset val="128"/>
    </font>
    <font>
      <sz val="13"/>
      <name val="ＭＳ Ｐゴシック"/>
      <family val="3"/>
      <charset val="128"/>
    </font>
    <font>
      <sz val="11"/>
      <color theme="0"/>
      <name val="ＭＳ Ｐゴシック"/>
      <family val="3"/>
      <charset val="128"/>
    </font>
    <font>
      <sz val="15"/>
      <name val="ＭＳ Ｐゴシック"/>
      <family val="3"/>
      <charset val="128"/>
    </font>
    <font>
      <u/>
      <sz val="12"/>
      <color rgb="FFFF0000"/>
      <name val="ＭＳ Ｐゴシック"/>
      <family val="3"/>
      <charset val="128"/>
    </font>
    <font>
      <b/>
      <sz val="13"/>
      <name val="ＭＳ Ｐゴシック"/>
      <family val="3"/>
      <charset val="128"/>
    </font>
    <font>
      <b/>
      <sz val="15"/>
      <name val="ＭＳ Ｐゴシック"/>
      <family val="3"/>
      <charset val="128"/>
    </font>
    <font>
      <b/>
      <sz val="18"/>
      <name val="ＭＳ Ｐゴシック"/>
      <family val="3"/>
      <charset val="128"/>
    </font>
    <font>
      <b/>
      <sz val="16"/>
      <name val="ＭＳ Ｐゴシック"/>
      <family val="3"/>
      <charset val="128"/>
    </font>
    <font>
      <b/>
      <sz val="9"/>
      <color theme="0"/>
      <name val="ＭＳ Ｐゴシック"/>
      <family val="3"/>
      <charset val="128"/>
    </font>
    <font>
      <b/>
      <sz val="17"/>
      <name val="ＭＳ Ｐゴシック"/>
      <family val="3"/>
      <charset val="128"/>
    </font>
    <font>
      <sz val="35"/>
      <name val="ＭＳ Ｐゴシック"/>
      <family val="3"/>
      <charset val="128"/>
    </font>
    <font>
      <b/>
      <sz val="20"/>
      <name val="ＭＳ Ｐゴシック"/>
      <family val="3"/>
      <charset val="128"/>
    </font>
    <font>
      <sz val="18"/>
      <name val="ＭＳ Ｐゴシック"/>
      <family val="3"/>
      <charset val="128"/>
    </font>
    <font>
      <sz val="20"/>
      <name val="ＭＳ Ｐゴシック"/>
      <family val="3"/>
      <charset val="128"/>
    </font>
    <font>
      <sz val="12"/>
      <color theme="0"/>
      <name val="ＭＳ Ｐゴシック"/>
      <family val="3"/>
      <charset val="128"/>
    </font>
    <font>
      <b/>
      <sz val="14"/>
      <name val="ＭＳ Ｐゴシック"/>
      <family val="3"/>
      <charset val="128"/>
    </font>
    <font>
      <b/>
      <sz val="9"/>
      <color rgb="FFFF0000"/>
      <name val="ＭＳ Ｐゴシック"/>
      <family val="3"/>
      <charset val="128"/>
    </font>
    <font>
      <b/>
      <sz val="9"/>
      <color rgb="FF0070C0"/>
      <name val="ＭＳ Ｐゴシック"/>
      <family val="3"/>
      <charset val="128"/>
    </font>
    <font>
      <b/>
      <sz val="20"/>
      <color theme="0"/>
      <name val="ＭＳ Ｐゴシック"/>
      <family val="3"/>
      <charset val="128"/>
    </font>
    <font>
      <sz val="13"/>
      <color theme="1"/>
      <name val="ＭＳ Ｐゴシック"/>
      <family val="3"/>
      <charset val="128"/>
    </font>
    <font>
      <b/>
      <sz val="13"/>
      <color rgb="FFFF0000"/>
      <name val="ＭＳ Ｐゴシック"/>
      <family val="3"/>
      <charset val="128"/>
    </font>
    <font>
      <sz val="20"/>
      <color theme="1"/>
      <name val="ＭＳ Ｐゴシック"/>
      <family val="3"/>
      <charset val="128"/>
    </font>
    <font>
      <b/>
      <sz val="25"/>
      <color theme="1"/>
      <name val="ＭＳ Ｐゴシック"/>
      <family val="3"/>
      <charset val="128"/>
    </font>
    <font>
      <b/>
      <sz val="20"/>
      <color theme="1"/>
      <name val="ＭＳ Ｐゴシック"/>
      <family val="3"/>
      <charset val="128"/>
    </font>
    <font>
      <sz val="13"/>
      <color theme="0"/>
      <name val="ＭＳ Ｐゴシック"/>
      <family val="3"/>
      <charset val="128"/>
    </font>
    <font>
      <b/>
      <sz val="9"/>
      <color indexed="81"/>
      <name val="MS P ゴシック"/>
      <family val="3"/>
      <charset val="128"/>
    </font>
    <font>
      <b/>
      <sz val="20"/>
      <color rgb="FFFF0000"/>
      <name val="ＭＳ Ｐゴシック"/>
      <family val="3"/>
      <charset val="128"/>
    </font>
    <font>
      <sz val="15"/>
      <color theme="1"/>
      <name val="ＭＳ Ｐゴシック"/>
      <family val="3"/>
      <charset val="128"/>
    </font>
    <font>
      <sz val="10"/>
      <color theme="0"/>
      <name val="ＭＳ Ｐゴシック"/>
      <family val="3"/>
      <charset val="128"/>
    </font>
    <font>
      <b/>
      <sz val="11"/>
      <color theme="0"/>
      <name val="ＭＳ Ｐゴシック"/>
      <family val="3"/>
      <charset val="128"/>
    </font>
    <font>
      <sz val="10.5"/>
      <name val="ＭＳ Ｐゴシック"/>
      <family val="3"/>
      <charset val="128"/>
    </font>
    <font>
      <sz val="25"/>
      <color theme="1"/>
      <name val="HGS創英角ﾎﾟｯﾌﾟ体"/>
      <family val="3"/>
      <charset val="128"/>
    </font>
    <font>
      <b/>
      <sz val="15"/>
      <color theme="1"/>
      <name val="ＭＳ Ｐゴシック"/>
      <family val="3"/>
      <charset val="128"/>
    </font>
    <font>
      <b/>
      <sz val="11"/>
      <color theme="1"/>
      <name val="游ゴシック"/>
      <family val="3"/>
      <charset val="128"/>
      <scheme val="minor"/>
    </font>
    <font>
      <b/>
      <sz val="15"/>
      <color theme="1"/>
      <name val="游ゴシック"/>
      <family val="3"/>
      <charset val="128"/>
      <scheme val="minor"/>
    </font>
    <font>
      <sz val="11"/>
      <color theme="1"/>
      <name val="游ゴシック"/>
      <family val="3"/>
      <charset val="128"/>
      <scheme val="minor"/>
    </font>
    <font>
      <b/>
      <sz val="20"/>
      <color theme="1"/>
      <name val="游ゴシック"/>
      <family val="3"/>
      <charset val="128"/>
      <scheme val="minor"/>
    </font>
    <font>
      <sz val="20"/>
      <color theme="1"/>
      <name val="游ゴシック"/>
      <family val="3"/>
      <charset val="128"/>
      <scheme val="minor"/>
    </font>
    <font>
      <b/>
      <u/>
      <sz val="15"/>
      <color theme="1"/>
      <name val="游ゴシック"/>
      <family val="3"/>
      <charset val="128"/>
      <scheme val="minor"/>
    </font>
    <font>
      <sz val="15"/>
      <color theme="1"/>
      <name val="游ゴシック"/>
      <family val="3"/>
      <charset val="128"/>
      <scheme val="minor"/>
    </font>
    <font>
      <sz val="12"/>
      <color theme="1"/>
      <name val="游ゴシック"/>
      <family val="3"/>
      <charset val="128"/>
      <scheme val="minor"/>
    </font>
    <font>
      <b/>
      <sz val="14"/>
      <color theme="1"/>
      <name val="游ゴシック"/>
      <family val="3"/>
      <charset val="128"/>
      <scheme val="minor"/>
    </font>
    <font>
      <b/>
      <sz val="16"/>
      <color theme="1"/>
      <name val="游ゴシック"/>
      <family val="3"/>
      <charset val="128"/>
      <scheme val="minor"/>
    </font>
    <font>
      <b/>
      <sz val="16"/>
      <color rgb="FFFF0000"/>
      <name val="游ゴシック"/>
      <family val="3"/>
      <charset val="128"/>
      <scheme val="minor"/>
    </font>
    <font>
      <b/>
      <sz val="12"/>
      <color theme="1"/>
      <name val="游ゴシック"/>
      <family val="3"/>
      <charset val="128"/>
      <scheme val="minor"/>
    </font>
    <font>
      <b/>
      <sz val="18"/>
      <color theme="1"/>
      <name val="游ゴシック"/>
      <family val="3"/>
      <charset val="128"/>
      <scheme val="minor"/>
    </font>
    <font>
      <sz val="14"/>
      <color theme="1"/>
      <name val="游ゴシック"/>
      <family val="3"/>
      <charset val="128"/>
      <scheme val="minor"/>
    </font>
    <font>
      <sz val="14"/>
      <color theme="1"/>
      <name val="游ゴシック"/>
      <family val="2"/>
      <charset val="128"/>
      <scheme val="minor"/>
    </font>
    <font>
      <sz val="18"/>
      <color theme="1"/>
      <name val="游ゴシック"/>
      <family val="2"/>
      <charset val="128"/>
      <scheme val="minor"/>
    </font>
    <font>
      <sz val="18"/>
      <color theme="1"/>
      <name val="游ゴシック"/>
      <family val="3"/>
      <charset val="128"/>
      <scheme val="minor"/>
    </font>
    <font>
      <b/>
      <sz val="20"/>
      <color theme="0"/>
      <name val="游ゴシック"/>
      <family val="3"/>
      <charset val="128"/>
      <scheme val="minor"/>
    </font>
    <font>
      <b/>
      <u/>
      <sz val="11"/>
      <color theme="1"/>
      <name val="游ゴシック"/>
      <family val="3"/>
      <charset val="128"/>
      <scheme val="minor"/>
    </font>
    <font>
      <b/>
      <u/>
      <sz val="14"/>
      <color theme="1"/>
      <name val="游ゴシック"/>
      <family val="3"/>
      <charset val="128"/>
      <scheme val="minor"/>
    </font>
    <font>
      <sz val="10"/>
      <color theme="1"/>
      <name val="游ゴシック"/>
      <family val="2"/>
      <charset val="128"/>
      <scheme val="minor"/>
    </font>
    <font>
      <u/>
      <sz val="11"/>
      <color theme="10"/>
      <name val="游ゴシック"/>
      <family val="2"/>
      <charset val="128"/>
      <scheme val="minor"/>
    </font>
    <font>
      <sz val="15"/>
      <color theme="1"/>
      <name val="游ゴシック"/>
      <family val="2"/>
      <charset val="128"/>
      <scheme val="minor"/>
    </font>
    <font>
      <sz val="15"/>
      <color theme="1"/>
      <name val="HGS創英角ﾎﾟｯﾌﾟ体"/>
      <family val="3"/>
      <charset val="128"/>
    </font>
    <font>
      <sz val="13"/>
      <color theme="1"/>
      <name val="游ゴシック"/>
      <family val="3"/>
      <charset val="128"/>
      <scheme val="minor"/>
    </font>
    <font>
      <u/>
      <sz val="11"/>
      <color theme="10"/>
      <name val="游ゴシック"/>
      <family val="3"/>
      <charset val="128"/>
      <scheme val="minor"/>
    </font>
    <font>
      <sz val="12"/>
      <color theme="1"/>
      <name val="游ゴシック"/>
      <family val="2"/>
      <charset val="128"/>
      <scheme val="minor"/>
    </font>
    <font>
      <sz val="13"/>
      <color theme="1"/>
      <name val="游ゴシック"/>
      <family val="2"/>
      <charset val="128"/>
      <scheme val="minor"/>
    </font>
    <font>
      <b/>
      <sz val="15"/>
      <color theme="0"/>
      <name val="游ゴシック"/>
      <family val="3"/>
      <charset val="128"/>
      <scheme val="minor"/>
    </font>
    <font>
      <u/>
      <sz val="11"/>
      <color theme="1"/>
      <name val="游ゴシック"/>
      <family val="3"/>
      <charset val="128"/>
      <scheme val="minor"/>
    </font>
    <font>
      <sz val="13"/>
      <color rgb="FFFF0000"/>
      <name val="游ゴシック"/>
      <family val="3"/>
      <charset val="128"/>
      <scheme val="minor"/>
    </font>
    <font>
      <sz val="15"/>
      <color rgb="FFFF0000"/>
      <name val="HGS創英角ﾎﾟｯﾌﾟ体"/>
      <family val="3"/>
      <charset val="128"/>
    </font>
    <font>
      <sz val="15"/>
      <color rgb="FFFF0000"/>
      <name val="游ゴシック"/>
      <family val="3"/>
      <charset val="128"/>
      <scheme val="minor"/>
    </font>
    <font>
      <sz val="20"/>
      <color theme="1"/>
      <name val="游ゴシック"/>
      <family val="2"/>
      <charset val="128"/>
      <scheme val="minor"/>
    </font>
    <font>
      <sz val="20"/>
      <color theme="1"/>
      <name val="游ゴシック"/>
      <family val="3"/>
      <charset val="128"/>
    </font>
    <font>
      <b/>
      <sz val="20"/>
      <color theme="1"/>
      <name val="游ゴシック"/>
      <family val="3"/>
      <charset val="128"/>
    </font>
    <font>
      <b/>
      <u val="double"/>
      <sz val="20"/>
      <color theme="1"/>
      <name val="游ゴシック"/>
      <family val="3"/>
      <charset val="128"/>
    </font>
    <font>
      <u val="double"/>
      <sz val="10"/>
      <name val="ＭＳ Ｐゴシック"/>
      <family val="3"/>
      <charset val="128"/>
    </font>
  </fonts>
  <fills count="1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FF6699"/>
        <bgColor indexed="64"/>
      </patternFill>
    </fill>
    <fill>
      <patternFill patternType="solid">
        <fgColor rgb="FFFFCCCC"/>
        <bgColor indexed="64"/>
      </patternFill>
    </fill>
    <fill>
      <patternFill patternType="solid">
        <fgColor theme="9" tint="0.79998168889431442"/>
        <bgColor indexed="64"/>
      </patternFill>
    </fill>
    <fill>
      <patternFill patternType="solid">
        <fgColor rgb="FFFFFFCC"/>
        <bgColor indexed="64"/>
      </patternFill>
    </fill>
    <fill>
      <patternFill patternType="solid">
        <fgColor theme="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120">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right/>
      <top/>
      <bottom style="hair">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auto="1"/>
      </right>
      <top style="thin">
        <color indexed="64"/>
      </top>
      <bottom style="thin">
        <color auto="1"/>
      </bottom>
      <diagonal/>
    </border>
    <border>
      <left/>
      <right style="thin">
        <color indexed="64"/>
      </right>
      <top style="thin">
        <color indexed="64"/>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auto="1"/>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dotted">
        <color indexed="64"/>
      </left>
      <right/>
      <top/>
      <bottom style="medium">
        <color indexed="64"/>
      </bottom>
      <diagonal/>
    </border>
    <border>
      <left style="thin">
        <color indexed="64"/>
      </left>
      <right/>
      <top/>
      <bottom style="medium">
        <color indexed="64"/>
      </bottom>
      <diagonal/>
    </border>
    <border>
      <left style="hair">
        <color indexed="64"/>
      </left>
      <right/>
      <top/>
      <bottom style="thin">
        <color indexed="64"/>
      </bottom>
      <diagonal/>
    </border>
    <border>
      <left style="dotted">
        <color indexed="64"/>
      </left>
      <right/>
      <top/>
      <bottom/>
      <diagonal/>
    </border>
    <border>
      <left/>
      <right style="hair">
        <color indexed="64"/>
      </right>
      <top/>
      <bottom/>
      <diagonal/>
    </border>
    <border>
      <left style="hair">
        <color indexed="64"/>
      </left>
      <right/>
      <top/>
      <bottom/>
      <diagonal/>
    </border>
    <border>
      <left/>
      <right/>
      <top style="dotted">
        <color auto="1"/>
      </top>
      <bottom/>
      <diagonal/>
    </border>
    <border>
      <left style="thin">
        <color indexed="64"/>
      </left>
      <right/>
      <top style="dotted">
        <color indexed="64"/>
      </top>
      <bottom/>
      <diagonal/>
    </border>
    <border>
      <left style="medium">
        <color indexed="64"/>
      </left>
      <right/>
      <top style="dotted">
        <color indexed="64"/>
      </top>
      <bottom/>
      <diagonal/>
    </border>
    <border>
      <left/>
      <right style="dotted">
        <color indexed="64"/>
      </right>
      <top/>
      <bottom style="dotted">
        <color auto="1"/>
      </bottom>
      <diagonal/>
    </border>
    <border>
      <left/>
      <right/>
      <top/>
      <bottom style="dotted">
        <color auto="1"/>
      </bottom>
      <diagonal/>
    </border>
    <border>
      <left style="thin">
        <color indexed="64"/>
      </left>
      <right/>
      <top/>
      <bottom style="dotted">
        <color indexed="64"/>
      </bottom>
      <diagonal/>
    </border>
    <border>
      <left/>
      <right style="thin">
        <color indexed="64"/>
      </right>
      <top/>
      <bottom style="dotted">
        <color auto="1"/>
      </bottom>
      <diagonal/>
    </border>
    <border>
      <left style="medium">
        <color indexed="64"/>
      </left>
      <right/>
      <top/>
      <bottom style="dotted">
        <color auto="1"/>
      </bottom>
      <diagonal/>
    </border>
    <border>
      <left/>
      <right style="dotted">
        <color auto="1"/>
      </right>
      <top/>
      <bottom/>
      <diagonal/>
    </border>
    <border>
      <left style="thin">
        <color indexed="64"/>
      </left>
      <right style="dashDotDot">
        <color indexed="64"/>
      </right>
      <top style="thin">
        <color indexed="64"/>
      </top>
      <bottom style="dashDotDot">
        <color indexed="64"/>
      </bottom>
      <diagonal/>
    </border>
    <border>
      <left style="thin">
        <color indexed="64"/>
      </left>
      <right style="thin">
        <color indexed="64"/>
      </right>
      <top style="thin">
        <color indexed="64"/>
      </top>
      <bottom style="dashDotDot">
        <color indexed="64"/>
      </bottom>
      <diagonal/>
    </border>
    <border>
      <left style="dotted">
        <color indexed="64"/>
      </left>
      <right style="thin">
        <color indexed="64"/>
      </right>
      <top style="thin">
        <color indexed="64"/>
      </top>
      <bottom style="dashDotDot">
        <color indexed="64"/>
      </bottom>
      <diagonal/>
    </border>
    <border>
      <left style="thin">
        <color indexed="64"/>
      </left>
      <right/>
      <top style="thin">
        <color indexed="64"/>
      </top>
      <bottom style="dashDotDot">
        <color indexed="64"/>
      </bottom>
      <diagonal/>
    </border>
    <border>
      <left style="dashDotDot">
        <color indexed="64"/>
      </left>
      <right style="thin">
        <color indexed="64"/>
      </right>
      <top style="thin">
        <color indexed="64"/>
      </top>
      <bottom style="dashDotDot">
        <color indexed="64"/>
      </bottom>
      <diagonal/>
    </border>
    <border>
      <left style="thin">
        <color indexed="64"/>
      </left>
      <right style="dashDotDot">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DotDot">
        <color indexed="64"/>
      </left>
      <right style="thin">
        <color indexed="64"/>
      </right>
      <top style="thin">
        <color indexed="64"/>
      </top>
      <bottom style="thin">
        <color indexed="64"/>
      </bottom>
      <diagonal/>
    </border>
    <border>
      <left style="thin">
        <color indexed="64"/>
      </left>
      <right style="dashDotDot">
        <color indexed="64"/>
      </right>
      <top style="dashDotDot">
        <color indexed="64"/>
      </top>
      <bottom style="thin">
        <color indexed="64"/>
      </bottom>
      <diagonal/>
    </border>
    <border>
      <left style="thin">
        <color indexed="64"/>
      </left>
      <right style="thin">
        <color indexed="64"/>
      </right>
      <top style="dashDotDot">
        <color indexed="64"/>
      </top>
      <bottom style="thin">
        <color indexed="64"/>
      </bottom>
      <diagonal/>
    </border>
    <border>
      <left style="dotted">
        <color indexed="64"/>
      </left>
      <right style="thin">
        <color indexed="64"/>
      </right>
      <top style="dashDotDot">
        <color indexed="64"/>
      </top>
      <bottom style="thin">
        <color indexed="64"/>
      </bottom>
      <diagonal/>
    </border>
    <border>
      <left style="thin">
        <color indexed="64"/>
      </left>
      <right/>
      <top style="dashDotDot">
        <color indexed="64"/>
      </top>
      <bottom style="thin">
        <color indexed="64"/>
      </bottom>
      <diagonal/>
    </border>
    <border>
      <left style="dashDotDot">
        <color indexed="64"/>
      </left>
      <right style="thin">
        <color indexed="64"/>
      </right>
      <top style="dashDotDot">
        <color indexed="64"/>
      </top>
      <bottom style="thin">
        <color indexed="64"/>
      </bottom>
      <diagonal/>
    </border>
    <border>
      <left/>
      <right style="dotted">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left style="hair">
        <color indexed="64"/>
      </left>
      <right/>
      <top style="medium">
        <color indexed="64"/>
      </top>
      <bottom/>
      <diagonal/>
    </border>
    <border>
      <left/>
      <right style="hair">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top style="medium">
        <color indexed="64"/>
      </top>
      <bottom/>
      <diagonal/>
    </border>
    <border>
      <left style="medium">
        <color indexed="64"/>
      </left>
      <right style="medium">
        <color indexed="64"/>
      </right>
      <top style="medium">
        <color indexed="64"/>
      </top>
      <bottom/>
      <diagonal/>
    </border>
    <border>
      <left/>
      <right style="dotted">
        <color indexed="64"/>
      </right>
      <top style="medium">
        <color indexed="64"/>
      </top>
      <bottom/>
      <diagonal/>
    </border>
    <border>
      <left style="medium">
        <color indexed="64"/>
      </left>
      <right style="medium">
        <color indexed="64"/>
      </right>
      <top/>
      <bottom/>
      <diagonal/>
    </border>
    <border>
      <left/>
      <right style="dotted">
        <color indexed="64"/>
      </right>
      <top/>
      <bottom style="medium">
        <color indexed="64"/>
      </bottom>
      <diagonal/>
    </border>
    <border>
      <left style="medium">
        <color indexed="64"/>
      </left>
      <right style="medium">
        <color indexed="64"/>
      </right>
      <top/>
      <bottom style="medium">
        <color indexed="64"/>
      </bottom>
      <diagonal/>
    </border>
    <border>
      <left style="dotted">
        <color auto="1"/>
      </left>
      <right style="dotted">
        <color auto="1"/>
      </right>
      <top style="dotted">
        <color auto="1"/>
      </top>
      <bottom style="dotted">
        <color auto="1"/>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auto="1"/>
      </left>
      <right style="thin">
        <color auto="1"/>
      </right>
      <top/>
      <bottom style="thin">
        <color auto="1"/>
      </bottom>
      <diagonal/>
    </border>
    <border>
      <left/>
      <right style="dotted">
        <color indexed="64"/>
      </right>
      <top/>
      <bottom style="thin">
        <color indexed="64"/>
      </bottom>
      <diagonal/>
    </border>
    <border>
      <left style="thick">
        <color indexed="64"/>
      </left>
      <right/>
      <top style="dotted">
        <color indexed="64"/>
      </top>
      <bottom/>
      <diagonal/>
    </border>
    <border>
      <left/>
      <right style="thick">
        <color indexed="64"/>
      </right>
      <top style="dotted">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thin">
        <color auto="1"/>
      </right>
      <top style="dotted">
        <color auto="1"/>
      </top>
      <bottom/>
      <diagonal/>
    </border>
  </borders>
  <cellStyleXfs count="5">
    <xf numFmtId="0" fontId="0" fillId="0" borderId="0">
      <alignment vertical="center"/>
    </xf>
    <xf numFmtId="0" fontId="1" fillId="0" borderId="0">
      <alignment vertical="center"/>
    </xf>
    <xf numFmtId="0" fontId="4" fillId="0" borderId="0">
      <alignment vertical="center"/>
    </xf>
    <xf numFmtId="0" fontId="1" fillId="0" borderId="0">
      <alignment vertical="center"/>
    </xf>
    <xf numFmtId="0" fontId="76" fillId="0" borderId="0" applyNumberFormat="0" applyFill="0" applyBorder="0" applyAlignment="0" applyProtection="0">
      <alignment vertical="center"/>
    </xf>
  </cellStyleXfs>
  <cellXfs count="1112">
    <xf numFmtId="0" fontId="0" fillId="0" borderId="0" xfId="0">
      <alignment vertical="center"/>
    </xf>
    <xf numFmtId="0" fontId="2" fillId="0" borderId="0" xfId="1" applyFont="1">
      <alignment vertical="center"/>
    </xf>
    <xf numFmtId="0" fontId="2" fillId="0" borderId="0" xfId="1" applyFont="1" applyFill="1">
      <alignment vertical="center"/>
    </xf>
    <xf numFmtId="0" fontId="4" fillId="0" borderId="0" xfId="2" applyFont="1">
      <alignment vertical="center"/>
    </xf>
    <xf numFmtId="0" fontId="4" fillId="0" borderId="0" xfId="2" applyFont="1" applyFill="1">
      <alignment vertical="center"/>
    </xf>
    <xf numFmtId="49" fontId="7" fillId="0" borderId="0" xfId="1" applyNumberFormat="1" applyFont="1" applyFill="1">
      <alignment vertical="center"/>
    </xf>
    <xf numFmtId="0" fontId="17" fillId="0" borderId="0" xfId="1" applyFont="1" applyFill="1" applyAlignment="1"/>
    <xf numFmtId="0" fontId="18" fillId="2" borderId="0" xfId="1" applyFont="1" applyFill="1" applyAlignment="1">
      <alignment vertical="center"/>
    </xf>
    <xf numFmtId="0" fontId="17" fillId="0" borderId="0" xfId="1" applyFont="1" applyFill="1" applyBorder="1" applyAlignment="1"/>
    <xf numFmtId="49" fontId="11" fillId="3" borderId="0" xfId="2" applyNumberFormat="1" applyFont="1" applyFill="1" applyBorder="1" applyAlignment="1">
      <alignment vertical="center"/>
    </xf>
    <xf numFmtId="0" fontId="18" fillId="0" borderId="0" xfId="1" applyFont="1" applyFill="1" applyAlignment="1">
      <alignment vertical="center"/>
    </xf>
    <xf numFmtId="0" fontId="20" fillId="0" borderId="0" xfId="1" applyFont="1" applyFill="1" applyBorder="1" applyAlignment="1">
      <alignment shrinkToFit="1"/>
    </xf>
    <xf numFmtId="0" fontId="15" fillId="0" borderId="0" xfId="1" applyFont="1" applyFill="1" applyBorder="1" applyAlignment="1">
      <alignment horizontal="center" vertical="center"/>
    </xf>
    <xf numFmtId="0" fontId="2" fillId="0" borderId="0" xfId="1" applyFont="1" applyFill="1" applyBorder="1" applyAlignment="1">
      <alignment vertical="center" shrinkToFit="1"/>
    </xf>
    <xf numFmtId="0" fontId="20" fillId="0" borderId="0" xfId="1" applyFont="1" applyFill="1" applyBorder="1" applyAlignment="1">
      <alignment horizontal="center" shrinkToFit="1"/>
    </xf>
    <xf numFmtId="0" fontId="2" fillId="0" borderId="0" xfId="1" applyFont="1" applyFill="1" applyBorder="1" applyAlignment="1">
      <alignment horizontal="center" vertical="center" shrinkToFit="1"/>
    </xf>
    <xf numFmtId="49" fontId="12" fillId="0" borderId="1" xfId="2" applyNumberFormat="1" applyFont="1" applyFill="1" applyBorder="1">
      <alignment vertical="center"/>
    </xf>
    <xf numFmtId="49" fontId="12" fillId="0" borderId="2" xfId="2" applyNumberFormat="1" applyFont="1" applyFill="1" applyBorder="1">
      <alignment vertical="center"/>
    </xf>
    <xf numFmtId="49" fontId="12" fillId="0" borderId="23" xfId="2" applyNumberFormat="1" applyFont="1" applyFill="1" applyBorder="1">
      <alignment vertical="center"/>
    </xf>
    <xf numFmtId="49" fontId="14" fillId="0" borderId="9" xfId="2" applyNumberFormat="1" applyFont="1" applyFill="1" applyBorder="1" applyAlignment="1">
      <alignment horizontal="center" vertical="center"/>
    </xf>
    <xf numFmtId="49" fontId="12" fillId="0" borderId="3" xfId="2" applyNumberFormat="1" applyFont="1" applyFill="1" applyBorder="1">
      <alignment vertical="center"/>
    </xf>
    <xf numFmtId="0" fontId="21" fillId="0" borderId="0" xfId="1" applyFont="1" applyFill="1" applyAlignment="1">
      <alignment vertical="center"/>
    </xf>
    <xf numFmtId="0" fontId="19" fillId="0" borderId="0" xfId="1" applyFont="1" applyFill="1">
      <alignment vertical="center"/>
    </xf>
    <xf numFmtId="0" fontId="19" fillId="0" borderId="0" xfId="1" applyFont="1" applyFill="1" applyBorder="1" applyAlignment="1">
      <alignment shrinkToFit="1"/>
    </xf>
    <xf numFmtId="0" fontId="19" fillId="0" borderId="0" xfId="1" applyFont="1" applyFill="1" applyBorder="1" applyAlignment="1">
      <alignment horizontal="center" vertical="center"/>
    </xf>
    <xf numFmtId="49" fontId="12" fillId="0" borderId="0" xfId="2" applyNumberFormat="1" applyFont="1" applyFill="1">
      <alignment vertical="center"/>
    </xf>
    <xf numFmtId="0" fontId="2" fillId="0" borderId="0" xfId="3" applyFont="1" applyFill="1">
      <alignment vertical="center"/>
    </xf>
    <xf numFmtId="0" fontId="8" fillId="0" borderId="0" xfId="3" applyFont="1" applyFill="1" applyBorder="1" applyAlignment="1">
      <alignment vertical="top"/>
    </xf>
    <xf numFmtId="0" fontId="5" fillId="0" borderId="0" xfId="3" applyFont="1" applyFill="1" applyBorder="1" applyAlignment="1">
      <alignment vertical="top"/>
    </xf>
    <xf numFmtId="0" fontId="12" fillId="0" borderId="0" xfId="2" applyFont="1" applyFill="1" applyBorder="1" applyAlignment="1">
      <alignment vertical="top" wrapText="1"/>
    </xf>
    <xf numFmtId="0" fontId="4" fillId="0" borderId="0" xfId="2" applyFont="1" applyFill="1" applyBorder="1">
      <alignment vertical="center"/>
    </xf>
    <xf numFmtId="0" fontId="4" fillId="0" borderId="0" xfId="2" applyFont="1" applyBorder="1" applyAlignment="1">
      <alignment vertical="center"/>
    </xf>
    <xf numFmtId="0" fontId="23" fillId="0" borderId="0" xfId="2" applyFont="1" applyBorder="1" applyAlignment="1">
      <alignment horizontal="center" vertical="center"/>
    </xf>
    <xf numFmtId="0" fontId="4" fillId="0" borderId="0" xfId="2" applyFont="1" applyBorder="1">
      <alignment vertical="center"/>
    </xf>
    <xf numFmtId="0" fontId="4" fillId="0" borderId="0" xfId="2" applyFont="1" applyBorder="1" applyAlignment="1">
      <alignment horizontal="left" vertical="center"/>
    </xf>
    <xf numFmtId="0" fontId="4" fillId="0" borderId="0" xfId="2" applyFont="1" applyAlignment="1">
      <alignment vertical="center"/>
    </xf>
    <xf numFmtId="0" fontId="12" fillId="0" borderId="0" xfId="2" applyFont="1" applyBorder="1" applyAlignment="1">
      <alignment horizontal="left" vertical="center" wrapText="1"/>
    </xf>
    <xf numFmtId="0" fontId="12" fillId="0" borderId="0" xfId="2" applyFont="1" applyBorder="1" applyAlignment="1">
      <alignment vertical="top" wrapText="1"/>
    </xf>
    <xf numFmtId="0" fontId="25" fillId="0" borderId="0" xfId="2" applyFont="1" applyBorder="1" applyAlignment="1">
      <alignment vertical="top" wrapText="1"/>
    </xf>
    <xf numFmtId="0" fontId="12" fillId="0" borderId="0" xfId="2" applyFont="1" applyBorder="1" applyAlignment="1">
      <alignment vertical="center" wrapText="1"/>
    </xf>
    <xf numFmtId="0" fontId="24" fillId="0" borderId="0" xfId="2" applyFont="1" applyFill="1" applyBorder="1" applyAlignment="1">
      <alignment vertical="center" wrapText="1"/>
    </xf>
    <xf numFmtId="0" fontId="2" fillId="0" borderId="0" xfId="1" applyFont="1" applyAlignment="1">
      <alignment vertical="center"/>
    </xf>
    <xf numFmtId="0" fontId="27" fillId="0" borderId="0" xfId="3" quotePrefix="1" applyFont="1" applyFill="1" applyBorder="1" applyAlignment="1">
      <alignment vertical="center"/>
    </xf>
    <xf numFmtId="0" fontId="27" fillId="0" borderId="0" xfId="3" quotePrefix="1" applyFont="1" applyFill="1" applyBorder="1" applyAlignment="1">
      <alignment horizontal="left" vertical="center"/>
    </xf>
    <xf numFmtId="0" fontId="2" fillId="0" borderId="0" xfId="1" applyFont="1" applyFill="1" applyAlignment="1">
      <alignment vertical="center"/>
    </xf>
    <xf numFmtId="14" fontId="28" fillId="0" borderId="0" xfId="2" applyNumberFormat="1" applyFont="1" applyFill="1" applyBorder="1" applyAlignment="1">
      <alignment vertical="center" wrapText="1"/>
    </xf>
    <xf numFmtId="0" fontId="4" fillId="0" borderId="0" xfId="2" applyFont="1" applyBorder="1" applyAlignment="1">
      <alignment vertical="top"/>
    </xf>
    <xf numFmtId="0" fontId="23" fillId="0" borderId="0" xfId="1" applyFont="1" applyFill="1" applyBorder="1">
      <alignment vertical="center"/>
    </xf>
    <xf numFmtId="0" fontId="30" fillId="0" borderId="0" xfId="1" applyFont="1" applyFill="1" applyBorder="1" applyAlignment="1">
      <alignment vertical="center"/>
    </xf>
    <xf numFmtId="0" fontId="23" fillId="0" borderId="0" xfId="2" applyFont="1" applyFill="1" applyBorder="1">
      <alignment vertical="center"/>
    </xf>
    <xf numFmtId="0" fontId="4" fillId="0" borderId="10" xfId="2" applyFont="1" applyFill="1" applyBorder="1">
      <alignment vertical="center"/>
    </xf>
    <xf numFmtId="0" fontId="12" fillId="0" borderId="11" xfId="2" applyNumberFormat="1" applyFont="1" applyFill="1" applyBorder="1" applyAlignment="1">
      <alignment horizontal="center"/>
    </xf>
    <xf numFmtId="0" fontId="31" fillId="0" borderId="11" xfId="2" applyNumberFormat="1" applyFont="1" applyFill="1" applyBorder="1" applyAlignment="1">
      <alignment horizontal="center" vertical="center"/>
    </xf>
    <xf numFmtId="49" fontId="12" fillId="0" borderId="11" xfId="2" applyNumberFormat="1" applyFont="1" applyFill="1" applyBorder="1" applyAlignment="1">
      <alignment horizontal="center"/>
    </xf>
    <xf numFmtId="49" fontId="12" fillId="0" borderId="11" xfId="2" applyNumberFormat="1" applyFont="1" applyFill="1" applyBorder="1" applyAlignment="1">
      <alignment horizontal="center" vertical="center" wrapText="1"/>
    </xf>
    <xf numFmtId="49" fontId="32" fillId="0" borderId="11" xfId="2" applyNumberFormat="1" applyFont="1" applyFill="1" applyBorder="1" applyAlignment="1">
      <alignment horizontal="center" vertical="top" wrapText="1"/>
    </xf>
    <xf numFmtId="49" fontId="7" fillId="0" borderId="11" xfId="2" applyNumberFormat="1" applyFont="1" applyFill="1" applyBorder="1" applyAlignment="1">
      <alignment horizontal="center" vertical="center" wrapText="1"/>
    </xf>
    <xf numFmtId="49" fontId="32" fillId="0" borderId="43" xfId="2" applyNumberFormat="1" applyFont="1" applyFill="1" applyBorder="1" applyAlignment="1">
      <alignment horizontal="center" vertical="top" wrapText="1"/>
    </xf>
    <xf numFmtId="49" fontId="12" fillId="0" borderId="11" xfId="2" applyNumberFormat="1" applyFont="1" applyFill="1" applyBorder="1" applyAlignment="1">
      <alignment horizontal="center" vertical="center"/>
    </xf>
    <xf numFmtId="0" fontId="12" fillId="0" borderId="11" xfId="2" applyNumberFormat="1" applyFont="1" applyFill="1" applyBorder="1" applyAlignment="1"/>
    <xf numFmtId="49" fontId="12" fillId="0" borderId="11" xfId="2" applyNumberFormat="1" applyFont="1" applyFill="1" applyBorder="1" applyAlignment="1"/>
    <xf numFmtId="49" fontId="24" fillId="0" borderId="11" xfId="2" applyNumberFormat="1" applyFont="1" applyFill="1" applyBorder="1" applyAlignment="1">
      <alignment vertical="center"/>
    </xf>
    <xf numFmtId="49" fontId="24" fillId="0" borderId="44" xfId="2" applyNumberFormat="1" applyFont="1" applyFill="1" applyBorder="1" applyAlignment="1">
      <alignment vertical="center"/>
    </xf>
    <xf numFmtId="49" fontId="24" fillId="0" borderId="11" xfId="2" applyNumberFormat="1" applyFont="1" applyFill="1" applyBorder="1" applyAlignment="1">
      <alignment horizontal="center" vertical="center"/>
    </xf>
    <xf numFmtId="49" fontId="24" fillId="0" borderId="12" xfId="2" applyNumberFormat="1" applyFont="1" applyFill="1" applyBorder="1" applyAlignment="1">
      <alignment horizontal="center" vertical="center"/>
    </xf>
    <xf numFmtId="0" fontId="4" fillId="0" borderId="13" xfId="2" applyFont="1" applyFill="1" applyBorder="1">
      <alignment vertical="center"/>
    </xf>
    <xf numFmtId="0" fontId="27" fillId="0" borderId="0" xfId="2" applyFont="1" applyBorder="1" applyAlignment="1">
      <alignment horizontal="center" vertical="center"/>
    </xf>
    <xf numFmtId="49" fontId="32" fillId="0" borderId="46" xfId="2" applyNumberFormat="1" applyFont="1" applyFill="1" applyBorder="1" applyAlignment="1">
      <alignment vertical="top" wrapText="1"/>
    </xf>
    <xf numFmtId="49" fontId="12" fillId="0" borderId="0" xfId="2" applyNumberFormat="1" applyFont="1" applyFill="1" applyBorder="1" applyAlignment="1">
      <alignment horizontal="center" vertical="center"/>
    </xf>
    <xf numFmtId="49" fontId="35" fillId="0" borderId="6" xfId="2" applyNumberFormat="1" applyFont="1" applyFill="1" applyBorder="1" applyAlignment="1">
      <alignment vertical="center"/>
    </xf>
    <xf numFmtId="49" fontId="36" fillId="0" borderId="0" xfId="2" applyNumberFormat="1" applyFont="1" applyFill="1" applyBorder="1" applyAlignment="1">
      <alignment vertical="center" wrapText="1"/>
    </xf>
    <xf numFmtId="49" fontId="12" fillId="0" borderId="13" xfId="2" applyNumberFormat="1" applyFont="1" applyFill="1" applyBorder="1" applyAlignment="1">
      <alignment vertical="center" wrapText="1"/>
    </xf>
    <xf numFmtId="49" fontId="12" fillId="0" borderId="46" xfId="2" applyNumberFormat="1" applyFont="1" applyFill="1" applyBorder="1" applyAlignment="1">
      <alignment vertical="center" wrapText="1"/>
    </xf>
    <xf numFmtId="0" fontId="4" fillId="0" borderId="13" xfId="2" applyFont="1" applyBorder="1">
      <alignment vertical="center"/>
    </xf>
    <xf numFmtId="0" fontId="4" fillId="0" borderId="38" xfId="2" applyFont="1" applyBorder="1">
      <alignment vertical="center"/>
    </xf>
    <xf numFmtId="0" fontId="4" fillId="0" borderId="46" xfId="2" applyFont="1" applyBorder="1">
      <alignment vertical="center"/>
    </xf>
    <xf numFmtId="0" fontId="4" fillId="0" borderId="49" xfId="2" applyFont="1" applyBorder="1">
      <alignment vertical="center"/>
    </xf>
    <xf numFmtId="49" fontId="35" fillId="0" borderId="49" xfId="2" applyNumberFormat="1" applyFont="1" applyFill="1" applyBorder="1" applyAlignment="1">
      <alignment horizontal="center" vertical="center"/>
    </xf>
    <xf numFmtId="49" fontId="35" fillId="0" borderId="49" xfId="2" applyNumberFormat="1" applyFont="1" applyFill="1" applyBorder="1" applyAlignment="1">
      <alignment vertical="center"/>
    </xf>
    <xf numFmtId="49" fontId="33" fillId="0" borderId="50" xfId="2" applyNumberFormat="1" applyFont="1" applyFill="1" applyBorder="1" applyAlignment="1">
      <alignment vertical="center"/>
    </xf>
    <xf numFmtId="49" fontId="33" fillId="0" borderId="49" xfId="2" applyNumberFormat="1" applyFont="1" applyFill="1" applyBorder="1" applyAlignment="1">
      <alignment horizontal="center" vertical="center"/>
    </xf>
    <xf numFmtId="49" fontId="33" fillId="0" borderId="51" xfId="2" applyNumberFormat="1" applyFont="1" applyFill="1" applyBorder="1" applyAlignment="1">
      <alignment horizontal="center" vertical="center"/>
    </xf>
    <xf numFmtId="0" fontId="4" fillId="0" borderId="0" xfId="2" applyFont="1" applyBorder="1" applyAlignment="1">
      <alignment vertical="top" wrapText="1"/>
    </xf>
    <xf numFmtId="0" fontId="4" fillId="0" borderId="52" xfId="2" applyFont="1" applyBorder="1">
      <alignment vertical="center"/>
    </xf>
    <xf numFmtId="49" fontId="35" fillId="0" borderId="53" xfId="2" applyNumberFormat="1" applyFont="1" applyFill="1" applyBorder="1" applyAlignment="1">
      <alignment horizontal="center" vertical="center"/>
    </xf>
    <xf numFmtId="49" fontId="35" fillId="0" borderId="53" xfId="2" applyNumberFormat="1" applyFont="1" applyFill="1" applyBorder="1" applyAlignment="1">
      <alignment vertical="center"/>
    </xf>
    <xf numFmtId="49" fontId="33" fillId="0" borderId="54" xfId="2" applyNumberFormat="1" applyFont="1" applyFill="1" applyBorder="1" applyAlignment="1">
      <alignment vertical="center"/>
    </xf>
    <xf numFmtId="49" fontId="34" fillId="0" borderId="57" xfId="2" applyNumberFormat="1" applyFont="1" applyFill="1" applyBorder="1" applyAlignment="1">
      <alignment horizontal="left" vertical="center"/>
    </xf>
    <xf numFmtId="49" fontId="34" fillId="0" borderId="0" xfId="2" applyNumberFormat="1" applyFont="1" applyFill="1" applyBorder="1" applyAlignment="1">
      <alignment horizontal="left" vertical="center"/>
    </xf>
    <xf numFmtId="0" fontId="28" fillId="0" borderId="0" xfId="2" applyNumberFormat="1" applyFont="1" applyFill="1" applyBorder="1" applyAlignment="1">
      <alignment horizontal="center" vertical="center"/>
    </xf>
    <xf numFmtId="49" fontId="34" fillId="0" borderId="0" xfId="2" applyNumberFormat="1" applyFont="1" applyFill="1" applyBorder="1" applyAlignment="1">
      <alignment horizontal="center" vertical="center"/>
    </xf>
    <xf numFmtId="49" fontId="35" fillId="0" borderId="0" xfId="2" applyNumberFormat="1" applyFont="1" applyFill="1" applyBorder="1" applyAlignment="1">
      <alignment horizontal="center" vertical="center"/>
    </xf>
    <xf numFmtId="49" fontId="33" fillId="0" borderId="6" xfId="2" applyNumberFormat="1" applyFont="1" applyFill="1" applyBorder="1" applyAlignment="1">
      <alignment vertical="center"/>
    </xf>
    <xf numFmtId="0" fontId="4" fillId="0" borderId="57" xfId="2" applyFont="1" applyBorder="1">
      <alignment vertical="center"/>
    </xf>
    <xf numFmtId="49" fontId="33" fillId="0" borderId="0" xfId="2" applyNumberFormat="1" applyFont="1" applyFill="1" applyBorder="1" applyAlignment="1">
      <alignment vertical="center"/>
    </xf>
    <xf numFmtId="49" fontId="40" fillId="0" borderId="0" xfId="2" applyNumberFormat="1" applyFont="1" applyFill="1" applyBorder="1" applyAlignment="1">
      <alignment horizontal="left" vertical="center"/>
    </xf>
    <xf numFmtId="49" fontId="33" fillId="0" borderId="13" xfId="2" applyNumberFormat="1" applyFont="1" applyFill="1" applyBorder="1" applyAlignment="1">
      <alignment horizontal="left" vertical="center"/>
    </xf>
    <xf numFmtId="49" fontId="33" fillId="0" borderId="0" xfId="2" applyNumberFormat="1" applyFont="1" applyFill="1" applyBorder="1" applyAlignment="1">
      <alignment horizontal="left" vertical="center"/>
    </xf>
    <xf numFmtId="49" fontId="33" fillId="0" borderId="72" xfId="2" applyNumberFormat="1" applyFont="1" applyFill="1" applyBorder="1" applyAlignment="1">
      <alignment horizontal="left" vertical="center"/>
    </xf>
    <xf numFmtId="49" fontId="24" fillId="0" borderId="0" xfId="2" applyNumberFormat="1" applyFont="1" applyFill="1" applyBorder="1" applyAlignment="1">
      <alignment vertical="center"/>
    </xf>
    <xf numFmtId="49" fontId="24" fillId="0" borderId="6" xfId="2" applyNumberFormat="1" applyFont="1" applyFill="1" applyBorder="1" applyAlignment="1">
      <alignment vertical="center"/>
    </xf>
    <xf numFmtId="49" fontId="24" fillId="0" borderId="5" xfId="2" applyNumberFormat="1" applyFont="1" applyFill="1" applyBorder="1" applyAlignment="1">
      <alignment horizontal="center"/>
    </xf>
    <xf numFmtId="49" fontId="24" fillId="0" borderId="0" xfId="2" applyNumberFormat="1" applyFont="1" applyFill="1" applyBorder="1" applyAlignment="1">
      <alignment horizontal="center"/>
    </xf>
    <xf numFmtId="49" fontId="24" fillId="0" borderId="14" xfId="2" applyNumberFormat="1" applyFont="1" applyFill="1" applyBorder="1" applyAlignment="1">
      <alignment horizontal="center"/>
    </xf>
    <xf numFmtId="49" fontId="40" fillId="0" borderId="0" xfId="2" applyNumberFormat="1" applyFont="1" applyFill="1" applyBorder="1" applyAlignment="1">
      <alignment vertical="center"/>
    </xf>
    <xf numFmtId="49" fontId="7" fillId="0" borderId="0" xfId="2" applyNumberFormat="1" applyFont="1" applyFill="1" applyBorder="1" applyAlignment="1">
      <alignment vertical="center"/>
    </xf>
    <xf numFmtId="49" fontId="10" fillId="0" borderId="0" xfId="2" applyNumberFormat="1" applyFont="1" applyFill="1" applyBorder="1" applyAlignment="1">
      <alignment vertical="center"/>
    </xf>
    <xf numFmtId="0" fontId="15" fillId="2" borderId="0" xfId="1" applyFont="1" applyFill="1" applyAlignment="1">
      <alignment vertical="center"/>
    </xf>
    <xf numFmtId="0" fontId="15" fillId="0" borderId="0" xfId="1" applyFont="1" applyFill="1" applyAlignment="1">
      <alignment vertical="center"/>
    </xf>
    <xf numFmtId="177" fontId="19" fillId="0" borderId="0" xfId="1" applyNumberFormat="1" applyFont="1" applyFill="1" applyBorder="1" applyAlignment="1">
      <alignment shrinkToFit="1"/>
    </xf>
    <xf numFmtId="0" fontId="15" fillId="0" borderId="0" xfId="1" applyFont="1" applyFill="1" applyBorder="1" applyAlignment="1">
      <alignment vertical="center" wrapText="1" shrinkToFit="1"/>
    </xf>
    <xf numFmtId="0" fontId="27" fillId="0" borderId="0" xfId="3" quotePrefix="1" applyFont="1" applyFill="1" applyAlignment="1"/>
    <xf numFmtId="0" fontId="9" fillId="0" borderId="0" xfId="1" applyFont="1" applyFill="1" applyAlignment="1">
      <alignment horizontal="left" vertical="center" shrinkToFit="1"/>
    </xf>
    <xf numFmtId="0" fontId="2" fillId="0" borderId="0" xfId="1" applyFont="1" applyFill="1" applyAlignment="1">
      <alignment horizontal="left" vertical="center" shrinkToFit="1"/>
    </xf>
    <xf numFmtId="0" fontId="2" fillId="0" borderId="0" xfId="1" applyFont="1" applyBorder="1" applyAlignment="1">
      <alignment vertical="center"/>
    </xf>
    <xf numFmtId="0" fontId="2" fillId="0" borderId="47" xfId="1" applyFont="1" applyFill="1" applyBorder="1">
      <alignment vertical="center"/>
    </xf>
    <xf numFmtId="0" fontId="2" fillId="0" borderId="0" xfId="1" applyFont="1" applyFill="1" applyBorder="1">
      <alignment vertical="center"/>
    </xf>
    <xf numFmtId="0" fontId="2" fillId="0" borderId="0" xfId="1" applyFont="1" applyBorder="1">
      <alignment vertical="center"/>
    </xf>
    <xf numFmtId="0" fontId="42" fillId="0" borderId="0" xfId="1" applyFont="1" applyFill="1" applyBorder="1" applyAlignment="1">
      <alignment vertical="center"/>
    </xf>
    <xf numFmtId="0" fontId="42" fillId="0" borderId="14" xfId="1" applyFont="1" applyFill="1" applyBorder="1" applyAlignment="1">
      <alignment vertical="center"/>
    </xf>
    <xf numFmtId="0" fontId="2" fillId="0" borderId="48" xfId="1" applyFont="1" applyBorder="1">
      <alignment vertical="center"/>
    </xf>
    <xf numFmtId="0" fontId="2" fillId="0" borderId="33" xfId="1" applyFont="1" applyFill="1" applyBorder="1">
      <alignment vertical="center"/>
    </xf>
    <xf numFmtId="0" fontId="2" fillId="0" borderId="20" xfId="1" applyFont="1" applyFill="1" applyBorder="1">
      <alignment vertical="center"/>
    </xf>
    <xf numFmtId="0" fontId="18" fillId="0" borderId="20" xfId="1" applyFont="1" applyFill="1" applyBorder="1" applyAlignment="1">
      <alignment vertical="center"/>
    </xf>
    <xf numFmtId="0" fontId="43" fillId="0" borderId="20" xfId="1" applyFont="1" applyFill="1" applyBorder="1" applyAlignment="1">
      <alignment vertical="center"/>
    </xf>
    <xf numFmtId="0" fontId="9" fillId="0" borderId="34" xfId="1" applyFont="1" applyFill="1" applyBorder="1" applyAlignment="1">
      <alignment vertical="center"/>
    </xf>
    <xf numFmtId="0" fontId="43" fillId="0" borderId="0" xfId="1" applyFont="1" applyFill="1" applyAlignment="1">
      <alignment vertical="center"/>
    </xf>
    <xf numFmtId="0" fontId="9" fillId="0" borderId="0" xfId="1" applyFont="1" applyFill="1" applyAlignment="1">
      <alignment vertical="center"/>
    </xf>
    <xf numFmtId="0" fontId="41" fillId="0" borderId="0" xfId="1" applyFont="1" applyFill="1" applyAlignment="1">
      <alignment vertical="center"/>
    </xf>
    <xf numFmtId="0" fontId="45" fillId="0" borderId="0" xfId="1" applyFont="1" applyFill="1" applyAlignment="1">
      <alignment vertical="center"/>
    </xf>
    <xf numFmtId="49" fontId="12" fillId="0" borderId="2" xfId="2" applyNumberFormat="1" applyFont="1" applyFill="1" applyBorder="1" applyAlignment="1">
      <alignment horizontal="center" vertical="center"/>
    </xf>
    <xf numFmtId="0" fontId="12" fillId="0" borderId="2" xfId="2" applyFont="1" applyFill="1" applyBorder="1" applyAlignment="1">
      <alignment horizontal="center" vertical="center"/>
    </xf>
    <xf numFmtId="0" fontId="12" fillId="0" borderId="2" xfId="2" applyFont="1" applyFill="1" applyBorder="1" applyAlignment="1">
      <alignment horizontal="right" vertical="center" shrinkToFit="1"/>
    </xf>
    <xf numFmtId="0" fontId="12" fillId="0" borderId="2" xfId="2" applyFont="1" applyFill="1" applyBorder="1" applyAlignment="1">
      <alignment horizontal="center" vertical="center" shrinkToFit="1"/>
    </xf>
    <xf numFmtId="0" fontId="4" fillId="0" borderId="0" xfId="2" applyFont="1" applyAlignment="1">
      <alignment horizontal="right" vertical="center"/>
    </xf>
    <xf numFmtId="0" fontId="4" fillId="0" borderId="57" xfId="2" applyFont="1" applyBorder="1" applyAlignment="1">
      <alignment horizontal="right" vertical="center"/>
    </xf>
    <xf numFmtId="0" fontId="27" fillId="0" borderId="0" xfId="3" quotePrefix="1" applyFont="1" applyFill="1" applyAlignment="1">
      <alignment vertical="center"/>
    </xf>
    <xf numFmtId="0" fontId="23" fillId="0" borderId="0" xfId="2" applyFont="1" applyAlignment="1">
      <alignment vertical="center"/>
    </xf>
    <xf numFmtId="0" fontId="4" fillId="0" borderId="46" xfId="2" applyFont="1" applyBorder="1" applyAlignment="1">
      <alignment horizontal="right" vertical="center"/>
    </xf>
    <xf numFmtId="0" fontId="4" fillId="0" borderId="0" xfId="2" applyFont="1" applyBorder="1" applyAlignment="1">
      <alignment horizontal="right" vertical="center"/>
    </xf>
    <xf numFmtId="0" fontId="4" fillId="0" borderId="0" xfId="2" applyFont="1" applyFill="1" applyBorder="1" applyAlignment="1">
      <alignment vertical="center" wrapText="1"/>
    </xf>
    <xf numFmtId="0" fontId="4" fillId="0" borderId="0" xfId="2" applyFont="1" applyFill="1" applyBorder="1" applyAlignment="1">
      <alignment vertical="center"/>
    </xf>
    <xf numFmtId="0" fontId="4" fillId="0" borderId="0" xfId="2" applyFont="1" applyFill="1" applyBorder="1" applyAlignment="1">
      <alignment horizontal="right" vertical="center"/>
    </xf>
    <xf numFmtId="0" fontId="4" fillId="0" borderId="0" xfId="2" applyFont="1" applyFill="1" applyBorder="1" applyAlignment="1"/>
    <xf numFmtId="0" fontId="4" fillId="0" borderId="0" xfId="2" applyNumberFormat="1" applyFont="1" applyFill="1" applyBorder="1" applyAlignment="1">
      <alignment vertical="center" shrinkToFit="1"/>
    </xf>
    <xf numFmtId="0" fontId="4" fillId="0" borderId="0" xfId="2" applyNumberFormat="1" applyFont="1" applyFill="1" applyBorder="1" applyAlignment="1">
      <alignment vertical="center"/>
    </xf>
    <xf numFmtId="0" fontId="4" fillId="0" borderId="0" xfId="2" applyFont="1" applyFill="1" applyBorder="1" applyAlignment="1">
      <alignment vertical="top"/>
    </xf>
    <xf numFmtId="0" fontId="24" fillId="0" borderId="0" xfId="2" applyFont="1" applyFill="1" applyBorder="1" applyAlignment="1">
      <alignment vertical="center"/>
    </xf>
    <xf numFmtId="14" fontId="27" fillId="0" borderId="0" xfId="2" applyNumberFormat="1" applyFont="1" applyFill="1" applyBorder="1" applyAlignment="1">
      <alignment vertical="center"/>
    </xf>
    <xf numFmtId="0" fontId="27" fillId="0" borderId="0" xfId="2" applyFont="1" applyFill="1" applyBorder="1" applyAlignment="1">
      <alignment vertical="center"/>
    </xf>
    <xf numFmtId="0" fontId="4" fillId="0" borderId="0" xfId="2" applyFont="1" applyBorder="1" applyAlignment="1">
      <alignment horizontal="center" vertical="center"/>
    </xf>
    <xf numFmtId="0" fontId="23" fillId="0" borderId="0" xfId="2" applyFont="1" applyBorder="1" applyAlignment="1">
      <alignment horizontal="right" vertical="center"/>
    </xf>
    <xf numFmtId="0" fontId="22" fillId="0" borderId="0" xfId="2" applyFont="1" applyBorder="1" applyAlignment="1">
      <alignment vertical="center" wrapText="1"/>
    </xf>
    <xf numFmtId="0" fontId="22" fillId="0" borderId="0" xfId="2" applyFont="1" applyBorder="1" applyAlignment="1">
      <alignment vertical="center"/>
    </xf>
    <xf numFmtId="0" fontId="4" fillId="0" borderId="0" xfId="2" applyFont="1" applyFill="1" applyAlignment="1">
      <alignment horizontal="right" vertical="center"/>
    </xf>
    <xf numFmtId="0" fontId="27" fillId="0" borderId="0" xfId="3" quotePrefix="1" applyFont="1" applyFill="1" applyAlignment="1">
      <alignment horizontal="left" vertical="center"/>
    </xf>
    <xf numFmtId="0" fontId="4" fillId="0" borderId="57" xfId="2" applyFont="1" applyFill="1" applyBorder="1" applyAlignment="1">
      <alignment horizontal="right" vertical="center"/>
    </xf>
    <xf numFmtId="0" fontId="4" fillId="0" borderId="0" xfId="2" applyFont="1" applyFill="1" applyAlignment="1">
      <alignment vertical="center"/>
    </xf>
    <xf numFmtId="0" fontId="4" fillId="0" borderId="13" xfId="2" applyFont="1" applyBorder="1" applyAlignment="1">
      <alignment vertical="center"/>
    </xf>
    <xf numFmtId="0" fontId="4" fillId="0" borderId="13" xfId="2" applyFont="1" applyBorder="1" applyAlignment="1">
      <alignment horizontal="left" vertical="center"/>
    </xf>
    <xf numFmtId="0" fontId="23" fillId="0" borderId="0" xfId="2" applyFont="1" applyBorder="1" applyAlignment="1">
      <alignment vertical="center"/>
    </xf>
    <xf numFmtId="0" fontId="4" fillId="0" borderId="16" xfId="2" applyFont="1" applyBorder="1" applyAlignment="1">
      <alignment vertical="center"/>
    </xf>
    <xf numFmtId="0" fontId="4" fillId="0" borderId="46" xfId="2" applyFont="1" applyBorder="1" applyAlignment="1">
      <alignment vertical="center" wrapText="1"/>
    </xf>
    <xf numFmtId="0" fontId="4" fillId="0" borderId="13" xfId="2" applyFont="1" applyBorder="1" applyAlignment="1">
      <alignment vertical="center" wrapText="1"/>
    </xf>
    <xf numFmtId="0" fontId="4" fillId="0" borderId="0" xfId="2" applyFont="1" applyAlignment="1">
      <alignment horizontal="distributed" vertical="center" wrapText="1"/>
    </xf>
    <xf numFmtId="0" fontId="4" fillId="0" borderId="0" xfId="2" applyNumberFormat="1" applyFont="1" applyFill="1" applyBorder="1" applyAlignment="1">
      <alignment horizontal="center" vertical="center"/>
    </xf>
    <xf numFmtId="0" fontId="4" fillId="0" borderId="0" xfId="2" applyFont="1" applyAlignment="1">
      <alignment horizontal="center" vertical="center"/>
    </xf>
    <xf numFmtId="180" fontId="4" fillId="0" borderId="0" xfId="2" applyNumberFormat="1" applyFont="1" applyBorder="1" applyAlignment="1">
      <alignment horizontal="left" vertical="center"/>
    </xf>
    <xf numFmtId="0" fontId="23" fillId="0" borderId="0" xfId="2" applyFont="1" applyBorder="1" applyAlignment="1">
      <alignment horizontal="left" vertical="center"/>
    </xf>
    <xf numFmtId="0" fontId="4" fillId="0" borderId="11" xfId="2" applyFont="1" applyFill="1" applyBorder="1">
      <alignment vertical="center"/>
    </xf>
    <xf numFmtId="0" fontId="23" fillId="0" borderId="0" xfId="2" applyFont="1">
      <alignment vertical="center"/>
    </xf>
    <xf numFmtId="0" fontId="22" fillId="0" borderId="0" xfId="2" applyFont="1" applyBorder="1" applyAlignment="1">
      <alignment horizontal="left" vertical="center" wrapText="1"/>
    </xf>
    <xf numFmtId="0" fontId="22" fillId="0" borderId="0" xfId="2" applyFont="1" applyFill="1" applyBorder="1" applyAlignment="1">
      <alignment horizontal="left" vertical="center" wrapText="1"/>
    </xf>
    <xf numFmtId="0" fontId="26" fillId="0" borderId="0" xfId="2" applyFont="1" applyBorder="1" applyAlignment="1">
      <alignment vertical="center" wrapText="1"/>
    </xf>
    <xf numFmtId="0" fontId="7" fillId="0" borderId="0" xfId="2" applyFont="1" applyAlignment="1">
      <alignment vertical="center"/>
    </xf>
    <xf numFmtId="49" fontId="11" fillId="0" borderId="0" xfId="2" applyNumberFormat="1" applyFont="1" applyFill="1" applyBorder="1" applyAlignment="1">
      <alignment vertical="center"/>
    </xf>
    <xf numFmtId="0" fontId="16" fillId="0" borderId="0" xfId="2" applyFont="1" applyFill="1" applyBorder="1" applyAlignment="1">
      <alignment horizontal="left" vertical="center"/>
    </xf>
    <xf numFmtId="0" fontId="4" fillId="0" borderId="0" xfId="2" applyFont="1" applyAlignment="1">
      <alignment horizontal="left" vertical="center"/>
    </xf>
    <xf numFmtId="0" fontId="23" fillId="0" borderId="0" xfId="2" applyFont="1" applyAlignment="1">
      <alignment horizontal="center" vertical="center"/>
    </xf>
    <xf numFmtId="0" fontId="25" fillId="0" borderId="0" xfId="2" applyFont="1" applyBorder="1" applyAlignment="1">
      <alignment horizontal="left" vertical="top" wrapText="1"/>
    </xf>
    <xf numFmtId="0" fontId="12" fillId="0" borderId="0" xfId="2" applyFont="1" applyBorder="1" applyAlignment="1">
      <alignment horizontal="center" vertical="top" wrapText="1"/>
    </xf>
    <xf numFmtId="0" fontId="2" fillId="0" borderId="0" xfId="2" applyFont="1" applyAlignment="1">
      <alignment vertical="center"/>
    </xf>
    <xf numFmtId="0" fontId="12" fillId="0" borderId="0" xfId="2" applyFont="1" applyFill="1" applyBorder="1" applyAlignment="1">
      <alignment horizontal="center" vertical="center"/>
    </xf>
    <xf numFmtId="0" fontId="12" fillId="0" borderId="0" xfId="2" applyFont="1" applyFill="1" applyBorder="1" applyAlignment="1">
      <alignment horizontal="center" vertical="center" shrinkToFit="1"/>
    </xf>
    <xf numFmtId="49" fontId="12" fillId="0" borderId="0" xfId="2" applyNumberFormat="1" applyFont="1" applyFill="1" applyBorder="1">
      <alignment vertical="center"/>
    </xf>
    <xf numFmtId="49" fontId="14" fillId="0" borderId="0" xfId="2" applyNumberFormat="1" applyFont="1" applyFill="1" applyBorder="1" applyAlignment="1">
      <alignment horizontal="center" vertical="center"/>
    </xf>
    <xf numFmtId="0" fontId="12" fillId="0" borderId="0" xfId="2" applyFont="1" applyFill="1" applyBorder="1" applyAlignment="1">
      <alignment horizontal="right" vertical="center" shrinkToFit="1"/>
    </xf>
    <xf numFmtId="49" fontId="12" fillId="0" borderId="5" xfId="2" applyNumberFormat="1" applyFont="1" applyFill="1" applyBorder="1">
      <alignment vertical="center"/>
    </xf>
    <xf numFmtId="0" fontId="2" fillId="0" borderId="4" xfId="1" applyFont="1" applyBorder="1">
      <alignment vertical="center"/>
    </xf>
    <xf numFmtId="0" fontId="2" fillId="0" borderId="7" xfId="1" applyFont="1" applyBorder="1">
      <alignment vertical="center"/>
    </xf>
    <xf numFmtId="49" fontId="14" fillId="0" borderId="2" xfId="2" applyNumberFormat="1" applyFont="1" applyFill="1" applyBorder="1" applyAlignment="1">
      <alignment horizontal="center" vertical="center"/>
    </xf>
    <xf numFmtId="49" fontId="12" fillId="0" borderId="2" xfId="2" applyNumberFormat="1" applyFont="1" applyFill="1" applyBorder="1" applyAlignment="1">
      <alignment horizontal="left" vertical="center"/>
    </xf>
    <xf numFmtId="0" fontId="2" fillId="0" borderId="8" xfId="1" applyFont="1" applyBorder="1">
      <alignment vertical="center"/>
    </xf>
    <xf numFmtId="0" fontId="2" fillId="0" borderId="24" xfId="1" applyFont="1" applyBorder="1">
      <alignment vertical="center"/>
    </xf>
    <xf numFmtId="49" fontId="12" fillId="0" borderId="6" xfId="2" applyNumberFormat="1" applyFont="1" applyFill="1" applyBorder="1">
      <alignment vertical="center"/>
    </xf>
    <xf numFmtId="49" fontId="12" fillId="0" borderId="47" xfId="2" applyNumberFormat="1" applyFont="1" applyFill="1" applyBorder="1">
      <alignment vertical="center"/>
    </xf>
    <xf numFmtId="0" fontId="26" fillId="0" borderId="0" xfId="2" applyFont="1" applyFill="1" applyBorder="1" applyAlignment="1">
      <alignment vertical="center" wrapText="1"/>
    </xf>
    <xf numFmtId="0" fontId="33" fillId="0" borderId="0" xfId="2" applyFont="1" applyAlignment="1">
      <alignment vertical="top"/>
    </xf>
    <xf numFmtId="0" fontId="27" fillId="0" borderId="0" xfId="3" quotePrefix="1" applyFont="1" applyFill="1" applyBorder="1" applyAlignment="1">
      <alignment horizontal="left"/>
    </xf>
    <xf numFmtId="0" fontId="27" fillId="0" borderId="0" xfId="3" quotePrefix="1" applyFont="1" applyFill="1" applyBorder="1" applyAlignment="1">
      <alignment horizontal="left"/>
    </xf>
    <xf numFmtId="0" fontId="4" fillId="0" borderId="0" xfId="2" applyFont="1" applyAlignment="1">
      <alignment horizontal="right" vertical="center"/>
    </xf>
    <xf numFmtId="0" fontId="54" fillId="2" borderId="0" xfId="1" applyFont="1" applyFill="1" applyBorder="1" applyAlignment="1">
      <alignment vertical="center"/>
    </xf>
    <xf numFmtId="0" fontId="23" fillId="2" borderId="0" xfId="2" applyFont="1" applyFill="1" applyAlignment="1">
      <alignment horizontal="righ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23" fillId="2" borderId="0" xfId="2" applyFont="1" applyFill="1" applyAlignment="1">
      <alignment vertical="center"/>
    </xf>
    <xf numFmtId="0" fontId="4" fillId="2" borderId="0" xfId="2" applyFont="1" applyFill="1" applyAlignment="1">
      <alignment vertical="center"/>
    </xf>
    <xf numFmtId="0" fontId="4" fillId="2" borderId="0" xfId="2" applyFont="1" applyFill="1" applyBorder="1" applyAlignment="1">
      <alignment vertical="center"/>
    </xf>
    <xf numFmtId="0" fontId="4" fillId="2" borderId="0" xfId="2" applyFont="1" applyFill="1" applyBorder="1" applyAlignment="1"/>
    <xf numFmtId="0" fontId="4" fillId="2" borderId="0" xfId="2" applyFont="1" applyFill="1" applyBorder="1">
      <alignment vertical="center"/>
    </xf>
    <xf numFmtId="0" fontId="4" fillId="2" borderId="0" xfId="2" applyNumberFormat="1" applyFont="1" applyFill="1" applyBorder="1" applyAlignment="1">
      <alignment vertical="center"/>
    </xf>
    <xf numFmtId="0" fontId="4" fillId="2" borderId="0" xfId="2" applyFont="1" applyFill="1" applyBorder="1" applyAlignment="1">
      <alignment vertical="center" wrapText="1"/>
    </xf>
    <xf numFmtId="0" fontId="24" fillId="2" borderId="0" xfId="2" applyFont="1" applyFill="1" applyBorder="1" applyAlignment="1">
      <alignment vertical="center"/>
    </xf>
    <xf numFmtId="0" fontId="27" fillId="2" borderId="0" xfId="2" applyFont="1" applyFill="1" applyBorder="1" applyAlignment="1">
      <alignment vertical="center"/>
    </xf>
    <xf numFmtId="0" fontId="22" fillId="0" borderId="0" xfId="2" applyFont="1" applyFill="1" applyBorder="1" applyAlignment="1">
      <alignment vertical="center" wrapText="1"/>
    </xf>
    <xf numFmtId="0" fontId="4" fillId="0" borderId="57" xfId="2" applyFont="1" applyBorder="1" applyAlignment="1">
      <alignment vertical="center"/>
    </xf>
    <xf numFmtId="0" fontId="41" fillId="0" borderId="0" xfId="1" applyFont="1" applyFill="1" applyBorder="1" applyAlignment="1">
      <alignment vertical="center" shrinkToFit="1"/>
    </xf>
    <xf numFmtId="0" fontId="0" fillId="0" borderId="12" xfId="0" applyBorder="1">
      <alignment vertical="center"/>
    </xf>
    <xf numFmtId="0" fontId="0" fillId="0" borderId="11" xfId="0" applyBorder="1">
      <alignment vertical="center"/>
    </xf>
    <xf numFmtId="0" fontId="0" fillId="0" borderId="0" xfId="0" applyBorder="1">
      <alignment vertical="center"/>
    </xf>
    <xf numFmtId="0" fontId="55" fillId="0" borderId="0" xfId="0" applyFont="1" applyAlignment="1">
      <alignment horizontal="center" vertical="center"/>
    </xf>
    <xf numFmtId="0" fontId="59" fillId="0" borderId="0" xfId="0" applyFont="1" applyAlignment="1">
      <alignment horizontal="left" vertical="center"/>
    </xf>
    <xf numFmtId="0" fontId="0" fillId="13" borderId="0" xfId="0" applyFill="1">
      <alignment vertical="center"/>
    </xf>
    <xf numFmtId="0" fontId="55" fillId="13" borderId="0" xfId="0" applyFont="1" applyFill="1">
      <alignment vertical="center"/>
    </xf>
    <xf numFmtId="0" fontId="27" fillId="2" borderId="0" xfId="3" quotePrefix="1" applyFont="1" applyFill="1" applyBorder="1" applyAlignment="1">
      <alignment horizontal="left" vertical="center"/>
    </xf>
    <xf numFmtId="0" fontId="4" fillId="2" borderId="0" xfId="2" applyFont="1" applyFill="1">
      <alignment vertical="center"/>
    </xf>
    <xf numFmtId="0" fontId="57" fillId="0" borderId="0" xfId="0" applyFont="1" applyFill="1" applyAlignment="1">
      <alignment horizontal="left" vertical="center" wrapText="1"/>
    </xf>
    <xf numFmtId="0" fontId="0" fillId="0" borderId="0" xfId="0" applyFill="1">
      <alignment vertical="center"/>
    </xf>
    <xf numFmtId="0" fontId="0" fillId="0" borderId="0" xfId="0" applyFill="1" applyBorder="1" applyAlignment="1">
      <alignment horizontal="left" vertical="center" wrapText="1"/>
    </xf>
    <xf numFmtId="0" fontId="23" fillId="0" borderId="0" xfId="2" applyFont="1" applyAlignment="1">
      <alignment horizontal="right" vertical="center"/>
    </xf>
    <xf numFmtId="0" fontId="0" fillId="0" borderId="3" xfId="0" applyBorder="1">
      <alignment vertical="center"/>
    </xf>
    <xf numFmtId="0" fontId="0" fillId="0" borderId="2" xfId="0" applyBorder="1">
      <alignment vertical="center"/>
    </xf>
    <xf numFmtId="0" fontId="55" fillId="6" borderId="22" xfId="0" applyFont="1" applyFill="1" applyBorder="1" applyAlignment="1">
      <alignment horizontal="center" vertical="center"/>
    </xf>
    <xf numFmtId="0" fontId="0" fillId="0" borderId="0" xfId="0" applyFill="1" applyBorder="1">
      <alignment vertical="center"/>
    </xf>
    <xf numFmtId="0" fontId="0" fillId="10" borderId="0" xfId="0" applyFill="1">
      <alignment vertical="center"/>
    </xf>
    <xf numFmtId="0" fontId="0" fillId="10" borderId="3" xfId="0" applyFill="1" applyBorder="1">
      <alignment vertical="center"/>
    </xf>
    <xf numFmtId="0" fontId="0" fillId="10" borderId="2" xfId="0" applyFill="1" applyBorder="1">
      <alignment vertical="center"/>
    </xf>
    <xf numFmtId="0" fontId="0" fillId="0" borderId="0" xfId="0" applyBorder="1" applyAlignment="1">
      <alignment vertical="top" wrapText="1"/>
    </xf>
    <xf numFmtId="0" fontId="56" fillId="0" borderId="12" xfId="0" applyFont="1" applyBorder="1" applyAlignment="1">
      <alignment horizontal="left" vertical="center"/>
    </xf>
    <xf numFmtId="0" fontId="56" fillId="0" borderId="11" xfId="0" applyFont="1" applyBorder="1" applyAlignment="1">
      <alignment horizontal="left" vertical="center"/>
    </xf>
    <xf numFmtId="0" fontId="58" fillId="0" borderId="0" xfId="0" applyFont="1" applyFill="1" applyAlignment="1">
      <alignment horizontal="left" vertical="center"/>
    </xf>
    <xf numFmtId="0" fontId="0" fillId="0" borderId="0" xfId="0" applyFill="1" applyBorder="1" applyAlignment="1">
      <alignment vertical="top" wrapText="1"/>
    </xf>
    <xf numFmtId="0" fontId="0" fillId="0" borderId="4" xfId="0" applyFill="1" applyBorder="1" applyAlignment="1">
      <alignment vertical="top" wrapText="1"/>
    </xf>
    <xf numFmtId="0" fontId="58" fillId="0" borderId="0" xfId="0" applyFont="1" applyFill="1" applyBorder="1" applyAlignment="1">
      <alignment horizontal="left" vertical="center"/>
    </xf>
    <xf numFmtId="0" fontId="57" fillId="0" borderId="0" xfId="0" applyFont="1" applyFill="1" applyBorder="1" applyAlignment="1">
      <alignment horizontal="left" vertical="center" wrapText="1"/>
    </xf>
    <xf numFmtId="0" fontId="0" fillId="10" borderId="0" xfId="0" applyFill="1" applyBorder="1">
      <alignment vertical="center"/>
    </xf>
    <xf numFmtId="0" fontId="57" fillId="0" borderId="0" xfId="0" applyFont="1" applyBorder="1" applyAlignment="1">
      <alignment vertical="top" wrapText="1"/>
    </xf>
    <xf numFmtId="0" fontId="0" fillId="0" borderId="0" xfId="0" applyAlignment="1">
      <alignment horizontal="left" vertical="center"/>
    </xf>
    <xf numFmtId="0" fontId="56" fillId="0" borderId="0" xfId="0" applyFont="1" applyAlignment="1">
      <alignment horizontal="left" vertical="center"/>
    </xf>
    <xf numFmtId="0" fontId="0" fillId="0" borderId="12" xfId="0" applyFill="1" applyBorder="1">
      <alignment vertical="center"/>
    </xf>
    <xf numFmtId="0" fontId="0" fillId="0" borderId="11" xfId="0" applyFill="1" applyBorder="1">
      <alignment vertical="center"/>
    </xf>
    <xf numFmtId="0" fontId="0" fillId="6" borderId="0" xfId="0" applyFill="1" applyBorder="1" applyAlignment="1">
      <alignment vertical="center" wrapText="1"/>
    </xf>
    <xf numFmtId="0" fontId="55" fillId="6" borderId="0" xfId="0" applyFont="1" applyFill="1" applyBorder="1" applyAlignment="1">
      <alignment horizontal="center" vertical="center"/>
    </xf>
    <xf numFmtId="0" fontId="0" fillId="0" borderId="0" xfId="0" applyFill="1" applyBorder="1" applyAlignment="1">
      <alignment vertical="center" wrapText="1"/>
    </xf>
    <xf numFmtId="0" fontId="0" fillId="6" borderId="6" xfId="0" applyFill="1" applyBorder="1">
      <alignment vertical="center"/>
    </xf>
    <xf numFmtId="0" fontId="0" fillId="6" borderId="0" xfId="0" applyFill="1" applyBorder="1">
      <alignment vertical="center"/>
    </xf>
    <xf numFmtId="0" fontId="0" fillId="6" borderId="5" xfId="0" applyFill="1" applyBorder="1">
      <alignment vertical="center"/>
    </xf>
    <xf numFmtId="0" fontId="0" fillId="6" borderId="3" xfId="0" applyFill="1" applyBorder="1">
      <alignment vertical="center"/>
    </xf>
    <xf numFmtId="0" fontId="0" fillId="6" borderId="2" xfId="0" applyFill="1" applyBorder="1">
      <alignment vertical="center"/>
    </xf>
    <xf numFmtId="0" fontId="0" fillId="6" borderId="1" xfId="0" applyFill="1" applyBorder="1">
      <alignment vertical="center"/>
    </xf>
    <xf numFmtId="0" fontId="74" fillId="0" borderId="0" xfId="0" applyFont="1" applyFill="1" applyAlignment="1">
      <alignment horizontal="left" vertical="center" wrapText="1"/>
    </xf>
    <xf numFmtId="0" fontId="72" fillId="0" borderId="0" xfId="0" applyFont="1" applyFill="1" applyBorder="1" applyAlignment="1">
      <alignment horizontal="center" vertical="center"/>
    </xf>
    <xf numFmtId="0" fontId="62" fillId="0" borderId="12" xfId="0" applyFont="1" applyFill="1" applyBorder="1" applyAlignment="1">
      <alignment horizontal="left" vertical="center" wrapText="1"/>
    </xf>
    <xf numFmtId="0" fontId="62" fillId="0" borderId="11" xfId="0" applyFont="1" applyFill="1" applyBorder="1" applyAlignment="1">
      <alignment horizontal="left" vertical="center" wrapText="1"/>
    </xf>
    <xf numFmtId="0" fontId="62" fillId="0" borderId="11" xfId="0" applyFont="1" applyFill="1" applyBorder="1" applyAlignment="1">
      <alignment horizontal="center" vertical="center" wrapText="1"/>
    </xf>
    <xf numFmtId="0" fontId="66" fillId="0" borderId="11" xfId="0" applyFont="1" applyFill="1" applyBorder="1" applyAlignment="1">
      <alignment horizontal="center" vertical="center" wrapText="1"/>
    </xf>
    <xf numFmtId="0" fontId="60" fillId="0" borderId="0" xfId="0" applyFont="1" applyFill="1" applyAlignment="1">
      <alignment horizontal="left" vertical="center" wrapText="1"/>
    </xf>
    <xf numFmtId="0" fontId="0" fillId="0" borderId="0" xfId="0" applyBorder="1" applyAlignment="1">
      <alignment horizontal="left" vertical="top" wrapText="1"/>
    </xf>
    <xf numFmtId="0" fontId="60" fillId="0" borderId="0" xfId="0" applyFont="1" applyFill="1" applyAlignment="1">
      <alignment horizontal="left" vertical="center" wrapText="1"/>
    </xf>
    <xf numFmtId="0" fontId="57" fillId="0" borderId="47" xfId="0" applyFont="1" applyBorder="1" applyAlignment="1">
      <alignment vertical="top" wrapText="1"/>
    </xf>
    <xf numFmtId="0" fontId="61" fillId="0" borderId="0" xfId="0" applyFont="1" applyAlignment="1">
      <alignment vertical="center"/>
    </xf>
    <xf numFmtId="0" fontId="78" fillId="0" borderId="0" xfId="0" applyFont="1" applyAlignment="1">
      <alignment vertical="center"/>
    </xf>
    <xf numFmtId="0" fontId="75" fillId="0" borderId="0" xfId="0" applyFont="1" applyBorder="1" applyAlignment="1">
      <alignment horizontal="center" vertical="center" wrapText="1"/>
    </xf>
    <xf numFmtId="0" fontId="0" fillId="0" borderId="0" xfId="0" applyBorder="1" applyAlignment="1">
      <alignment horizontal="left" vertical="top" wrapText="1"/>
    </xf>
    <xf numFmtId="0" fontId="0" fillId="0" borderId="0" xfId="0" applyBorder="1" applyAlignment="1">
      <alignment horizontal="center" vertical="center"/>
    </xf>
    <xf numFmtId="0" fontId="56" fillId="0" borderId="0" xfId="0" applyFont="1" applyFill="1" applyAlignment="1">
      <alignment horizontal="left" vertical="center" wrapText="1"/>
    </xf>
    <xf numFmtId="0" fontId="56" fillId="0" borderId="0" xfId="0" applyFont="1" applyFill="1" applyAlignment="1">
      <alignment vertical="center"/>
    </xf>
    <xf numFmtId="0" fontId="56" fillId="0" borderId="0" xfId="0" applyFont="1" applyFill="1" applyAlignment="1">
      <alignment vertical="center" wrapText="1"/>
    </xf>
    <xf numFmtId="0" fontId="0" fillId="0" borderId="0" xfId="0" applyFill="1" applyBorder="1" applyAlignment="1">
      <alignment horizontal="left" vertical="top" wrapText="1"/>
    </xf>
    <xf numFmtId="0" fontId="0" fillId="16" borderId="101" xfId="0" applyFill="1" applyBorder="1">
      <alignment vertical="center"/>
    </xf>
    <xf numFmtId="0" fontId="0" fillId="16" borderId="49" xfId="0" applyFill="1" applyBorder="1">
      <alignment vertical="center"/>
    </xf>
    <xf numFmtId="0" fontId="0" fillId="16" borderId="49" xfId="0" applyFill="1" applyBorder="1" applyAlignment="1">
      <alignment horizontal="left" vertical="top" wrapText="1"/>
    </xf>
    <xf numFmtId="0" fontId="0" fillId="16" borderId="49" xfId="0" applyFill="1" applyBorder="1" applyAlignment="1">
      <alignment vertical="top" wrapText="1"/>
    </xf>
    <xf numFmtId="0" fontId="0" fillId="16" borderId="102" xfId="0" applyFill="1" applyBorder="1" applyAlignment="1">
      <alignment horizontal="left" vertical="top" wrapText="1"/>
    </xf>
    <xf numFmtId="0" fontId="0" fillId="16" borderId="46" xfId="0" applyFill="1" applyBorder="1">
      <alignment vertical="center"/>
    </xf>
    <xf numFmtId="0" fontId="0" fillId="16" borderId="0" xfId="0" applyFill="1" applyBorder="1" applyAlignment="1">
      <alignment horizontal="left" vertical="top" wrapText="1"/>
    </xf>
    <xf numFmtId="0" fontId="0" fillId="16" borderId="57" xfId="0" applyFill="1" applyBorder="1" applyAlignment="1">
      <alignment horizontal="left" vertical="top" wrapText="1"/>
    </xf>
    <xf numFmtId="0" fontId="56" fillId="16" borderId="46" xfId="0" applyFont="1" applyFill="1" applyBorder="1" applyAlignment="1">
      <alignment vertical="center"/>
    </xf>
    <xf numFmtId="0" fontId="0" fillId="16" borderId="46" xfId="0" applyFill="1" applyBorder="1" applyAlignment="1">
      <alignment horizontal="center" vertical="center"/>
    </xf>
    <xf numFmtId="0" fontId="0" fillId="16" borderId="0" xfId="0" applyFill="1" applyBorder="1" applyAlignment="1">
      <alignment horizontal="center" vertical="center"/>
    </xf>
    <xf numFmtId="0" fontId="0" fillId="16" borderId="0" xfId="0" applyFill="1" applyBorder="1">
      <alignment vertical="center"/>
    </xf>
    <xf numFmtId="0" fontId="0" fillId="16" borderId="0" xfId="0" applyFill="1" applyBorder="1" applyAlignment="1">
      <alignment horizontal="left" vertical="center"/>
    </xf>
    <xf numFmtId="0" fontId="0" fillId="16" borderId="3" xfId="0" applyFill="1" applyBorder="1">
      <alignment vertical="center"/>
    </xf>
    <xf numFmtId="0" fontId="0" fillId="16" borderId="2" xfId="0" applyFill="1" applyBorder="1">
      <alignment vertical="center"/>
    </xf>
    <xf numFmtId="0" fontId="0" fillId="16" borderId="0" xfId="0" applyFill="1" applyBorder="1" applyAlignment="1">
      <alignment vertical="center"/>
    </xf>
    <xf numFmtId="0" fontId="0" fillId="16" borderId="46" xfId="0" applyFill="1" applyBorder="1" applyAlignment="1">
      <alignment vertical="center"/>
    </xf>
    <xf numFmtId="0" fontId="0" fillId="16" borderId="0" xfId="0" applyFill="1" applyBorder="1" applyAlignment="1">
      <alignment vertical="top" wrapText="1"/>
    </xf>
    <xf numFmtId="0" fontId="56" fillId="16" borderId="0" xfId="0" applyFont="1" applyFill="1" applyBorder="1" applyAlignment="1">
      <alignment vertical="center" wrapText="1"/>
    </xf>
    <xf numFmtId="0" fontId="0" fillId="16" borderId="103" xfId="0" applyFill="1" applyBorder="1">
      <alignment vertical="center"/>
    </xf>
    <xf numFmtId="0" fontId="0" fillId="16" borderId="53" xfId="0" applyFill="1" applyBorder="1">
      <alignment vertical="center"/>
    </xf>
    <xf numFmtId="0" fontId="0" fillId="16" borderId="53" xfId="0" applyFill="1" applyBorder="1" applyAlignment="1">
      <alignment horizontal="left" vertical="center"/>
    </xf>
    <xf numFmtId="0" fontId="0" fillId="16" borderId="52" xfId="0" applyFill="1" applyBorder="1" applyAlignment="1">
      <alignment horizontal="left" vertical="top" wrapText="1"/>
    </xf>
    <xf numFmtId="0" fontId="57" fillId="0" borderId="0" xfId="0" applyFont="1" applyFill="1" applyBorder="1" applyAlignment="1">
      <alignment vertical="center" wrapText="1"/>
    </xf>
    <xf numFmtId="0" fontId="57" fillId="0" borderId="14" xfId="0" applyFont="1" applyFill="1" applyBorder="1" applyAlignment="1">
      <alignment vertical="center" wrapText="1"/>
    </xf>
    <xf numFmtId="0" fontId="80" fillId="0" borderId="0" xfId="4" applyFont="1" applyFill="1" applyAlignment="1">
      <alignment horizontal="left" vertical="top" wrapText="1"/>
    </xf>
    <xf numFmtId="0" fontId="76" fillId="0" borderId="0" xfId="4" applyAlignment="1">
      <alignment vertical="center"/>
    </xf>
    <xf numFmtId="0" fontId="78" fillId="0" borderId="0" xfId="0" applyFont="1" applyAlignment="1">
      <alignment vertical="center" wrapText="1"/>
    </xf>
    <xf numFmtId="0" fontId="76" fillId="0" borderId="0" xfId="4">
      <alignment vertical="center"/>
    </xf>
    <xf numFmtId="0" fontId="4" fillId="0" borderId="0" xfId="2" applyFont="1" applyAlignment="1">
      <alignment horizontal="right" vertical="center"/>
    </xf>
    <xf numFmtId="0" fontId="22" fillId="0" borderId="0" xfId="3" applyFont="1" applyFill="1" applyBorder="1" applyAlignment="1">
      <alignment vertical="center" shrinkToFit="1"/>
    </xf>
    <xf numFmtId="0" fontId="12" fillId="0" borderId="0" xfId="2" applyFont="1" applyFill="1" applyBorder="1" applyAlignment="1">
      <alignment vertical="center" wrapText="1"/>
    </xf>
    <xf numFmtId="0" fontId="60" fillId="0" borderId="0" xfId="0" applyFont="1" applyFill="1" applyAlignment="1">
      <alignment vertical="center" wrapText="1"/>
    </xf>
    <xf numFmtId="0" fontId="0" fillId="0" borderId="14" xfId="0" applyBorder="1">
      <alignment vertical="center"/>
    </xf>
    <xf numFmtId="0" fontId="0" fillId="0" borderId="16" xfId="0" applyFill="1" applyBorder="1" applyAlignment="1">
      <alignment vertical="top" wrapText="1"/>
    </xf>
    <xf numFmtId="0" fontId="76" fillId="0" borderId="12" xfId="4" applyBorder="1" applyAlignment="1">
      <alignment vertical="center"/>
    </xf>
    <xf numFmtId="0" fontId="76" fillId="0" borderId="11" xfId="4" applyBorder="1" applyAlignment="1">
      <alignment vertical="center"/>
    </xf>
    <xf numFmtId="0" fontId="89" fillId="0" borderId="0" xfId="0" applyFont="1" applyFill="1" applyBorder="1" applyAlignment="1">
      <alignment vertical="center"/>
    </xf>
    <xf numFmtId="0" fontId="10" fillId="0" borderId="11" xfId="3" quotePrefix="1" applyFont="1" applyFill="1" applyBorder="1" applyAlignment="1"/>
    <xf numFmtId="0" fontId="33" fillId="0" borderId="0" xfId="2" applyFont="1" applyAlignment="1">
      <alignment horizontal="left" vertical="top"/>
    </xf>
    <xf numFmtId="0" fontId="27" fillId="10" borderId="0" xfId="3" quotePrefix="1" applyFont="1" applyFill="1" applyAlignment="1">
      <alignment horizontal="left" vertical="center" wrapText="1"/>
    </xf>
    <xf numFmtId="0" fontId="27" fillId="10" borderId="0" xfId="3" quotePrefix="1" applyFont="1" applyFill="1" applyAlignment="1">
      <alignment horizontal="left" vertical="center"/>
    </xf>
    <xf numFmtId="0" fontId="2" fillId="0" borderId="0" xfId="2" applyFont="1" applyBorder="1" applyAlignment="1">
      <alignment horizontal="left" vertical="center" wrapText="1"/>
    </xf>
    <xf numFmtId="0" fontId="4" fillId="0" borderId="0" xfId="2" applyFont="1" applyBorder="1" applyAlignment="1">
      <alignment horizontal="left" vertical="center"/>
    </xf>
    <xf numFmtId="0" fontId="4" fillId="0" borderId="13" xfId="2" applyFont="1" applyBorder="1" applyAlignment="1">
      <alignment horizontal="left" vertical="center"/>
    </xf>
    <xf numFmtId="14" fontId="4" fillId="7" borderId="17" xfId="2" applyNumberFormat="1" applyFont="1" applyFill="1" applyBorder="1" applyAlignment="1">
      <alignment horizontal="left" vertical="center"/>
    </xf>
    <xf numFmtId="14" fontId="4" fillId="7" borderId="16" xfId="2" applyNumberFormat="1" applyFont="1" applyFill="1" applyBorder="1" applyAlignment="1">
      <alignment horizontal="left" vertical="center"/>
    </xf>
    <xf numFmtId="14" fontId="4" fillId="7" borderId="15" xfId="2" applyNumberFormat="1" applyFont="1" applyFill="1" applyBorder="1" applyAlignment="1">
      <alignment horizontal="left" vertical="center"/>
    </xf>
    <xf numFmtId="14" fontId="4" fillId="7" borderId="12" xfId="2" applyNumberFormat="1" applyFont="1" applyFill="1" applyBorder="1" applyAlignment="1">
      <alignment horizontal="left" vertical="center"/>
    </xf>
    <xf numFmtId="14" fontId="4" fillId="7" borderId="11" xfId="2" applyNumberFormat="1" applyFont="1" applyFill="1" applyBorder="1" applyAlignment="1">
      <alignment horizontal="left" vertical="center"/>
    </xf>
    <xf numFmtId="14" fontId="4" fillId="7" borderId="10" xfId="2" applyNumberFormat="1" applyFont="1" applyFill="1" applyBorder="1" applyAlignment="1">
      <alignment horizontal="left" vertical="center"/>
    </xf>
    <xf numFmtId="0" fontId="23" fillId="2" borderId="14" xfId="2" applyFont="1" applyFill="1" applyBorder="1" applyAlignment="1">
      <alignment horizontal="left" vertical="center"/>
    </xf>
    <xf numFmtId="0" fontId="23" fillId="2" borderId="0" xfId="2" applyFont="1" applyFill="1" applyBorder="1" applyAlignment="1">
      <alignment horizontal="left" vertical="center"/>
    </xf>
    <xf numFmtId="0" fontId="23" fillId="2" borderId="57" xfId="2" applyFont="1" applyFill="1" applyBorder="1" applyAlignment="1">
      <alignment horizontal="center" vertical="center"/>
    </xf>
    <xf numFmtId="0" fontId="4" fillId="0" borderId="17" xfId="2" applyFont="1" applyFill="1" applyBorder="1" applyAlignment="1">
      <alignment horizontal="left" vertical="center" shrinkToFit="1"/>
    </xf>
    <xf numFmtId="0" fontId="4" fillId="0" borderId="16" xfId="2" applyFont="1" applyFill="1" applyBorder="1" applyAlignment="1">
      <alignment horizontal="left" vertical="center" shrinkToFit="1"/>
    </xf>
    <xf numFmtId="0" fontId="4" fillId="0" borderId="15" xfId="2" applyFont="1" applyFill="1" applyBorder="1" applyAlignment="1">
      <alignment horizontal="left" vertical="center" shrinkToFit="1"/>
    </xf>
    <xf numFmtId="0" fontId="4" fillId="0" borderId="12" xfId="2" applyFont="1" applyFill="1" applyBorder="1" applyAlignment="1">
      <alignment horizontal="left" vertical="center" shrinkToFit="1"/>
    </xf>
    <xf numFmtId="0" fontId="4" fillId="0" borderId="11" xfId="2" applyFont="1" applyFill="1" applyBorder="1" applyAlignment="1">
      <alignment horizontal="left" vertical="center" shrinkToFit="1"/>
    </xf>
    <xf numFmtId="0" fontId="4" fillId="0" borderId="10" xfId="2" applyFont="1" applyFill="1" applyBorder="1" applyAlignment="1">
      <alignment horizontal="left" vertical="center" shrinkToFit="1"/>
    </xf>
    <xf numFmtId="0" fontId="35" fillId="9" borderId="87" xfId="2" applyFont="1" applyFill="1" applyBorder="1" applyAlignment="1">
      <alignment horizontal="center" vertical="center" shrinkToFit="1"/>
    </xf>
    <xf numFmtId="0" fontId="35" fillId="9" borderId="96" xfId="2" applyFont="1" applyFill="1" applyBorder="1" applyAlignment="1">
      <alignment horizontal="center" vertical="center" shrinkToFit="1"/>
    </xf>
    <xf numFmtId="0" fontId="35" fillId="9" borderId="86" xfId="2" applyFont="1" applyFill="1" applyBorder="1" applyAlignment="1">
      <alignment horizontal="center" vertical="center" shrinkToFit="1"/>
    </xf>
    <xf numFmtId="0" fontId="23" fillId="2" borderId="0" xfId="2" applyFont="1" applyFill="1" applyBorder="1" applyAlignment="1">
      <alignment horizontal="center" vertical="center"/>
    </xf>
    <xf numFmtId="0" fontId="2" fillId="7" borderId="17" xfId="2" applyFont="1" applyFill="1" applyBorder="1" applyAlignment="1">
      <alignment horizontal="left" vertical="center" shrinkToFit="1"/>
    </xf>
    <xf numFmtId="0" fontId="4" fillId="7" borderId="16" xfId="2" applyFont="1" applyFill="1" applyBorder="1" applyAlignment="1">
      <alignment horizontal="left" vertical="center" shrinkToFit="1"/>
    </xf>
    <xf numFmtId="0" fontId="4" fillId="7" borderId="15" xfId="2" applyFont="1" applyFill="1" applyBorder="1" applyAlignment="1">
      <alignment horizontal="left" vertical="center" shrinkToFit="1"/>
    </xf>
    <xf numFmtId="0" fontId="4" fillId="7" borderId="12" xfId="2" applyFont="1" applyFill="1" applyBorder="1" applyAlignment="1">
      <alignment horizontal="left" vertical="center" shrinkToFit="1"/>
    </xf>
    <xf numFmtId="0" fontId="4" fillId="7" borderId="11" xfId="2" applyFont="1" applyFill="1" applyBorder="1" applyAlignment="1">
      <alignment horizontal="left" vertical="center" shrinkToFit="1"/>
    </xf>
    <xf numFmtId="0" fontId="4" fillId="7" borderId="10" xfId="2" applyFont="1" applyFill="1" applyBorder="1" applyAlignment="1">
      <alignment horizontal="left" vertical="center" shrinkToFit="1"/>
    </xf>
    <xf numFmtId="0" fontId="4" fillId="0" borderId="0" xfId="2" applyFont="1" applyAlignment="1">
      <alignment horizontal="left" vertical="center"/>
    </xf>
    <xf numFmtId="0" fontId="4" fillId="7" borderId="16" xfId="2" applyFont="1" applyFill="1" applyBorder="1" applyAlignment="1">
      <alignment horizontal="left" vertical="center"/>
    </xf>
    <xf numFmtId="0" fontId="4" fillId="7" borderId="15" xfId="2" applyFont="1" applyFill="1" applyBorder="1" applyAlignment="1">
      <alignment horizontal="left" vertical="center"/>
    </xf>
    <xf numFmtId="0" fontId="4" fillId="7" borderId="12" xfId="2" applyFont="1" applyFill="1" applyBorder="1" applyAlignment="1">
      <alignment horizontal="left" vertical="center"/>
    </xf>
    <xf numFmtId="0" fontId="4" fillId="7" borderId="11" xfId="2" applyFont="1" applyFill="1" applyBorder="1" applyAlignment="1">
      <alignment horizontal="left" vertical="center"/>
    </xf>
    <xf numFmtId="0" fontId="4" fillId="7" borderId="10" xfId="2" applyFont="1" applyFill="1" applyBorder="1" applyAlignment="1">
      <alignment horizontal="left" vertical="center"/>
    </xf>
    <xf numFmtId="49" fontId="2" fillId="7" borderId="17" xfId="2" applyNumberFormat="1" applyFont="1" applyFill="1" applyBorder="1" applyAlignment="1">
      <alignment horizontal="left" vertical="center"/>
    </xf>
    <xf numFmtId="49" fontId="4" fillId="7" borderId="16" xfId="2" applyNumberFormat="1" applyFont="1" applyFill="1" applyBorder="1" applyAlignment="1">
      <alignment horizontal="left" vertical="center"/>
    </xf>
    <xf numFmtId="49" fontId="4" fillId="7" borderId="15" xfId="2" applyNumberFormat="1" applyFont="1" applyFill="1" applyBorder="1" applyAlignment="1">
      <alignment horizontal="left" vertical="center"/>
    </xf>
    <xf numFmtId="49" fontId="4" fillId="7" borderId="12" xfId="2" applyNumberFormat="1" applyFont="1" applyFill="1" applyBorder="1" applyAlignment="1">
      <alignment horizontal="left" vertical="center"/>
    </xf>
    <xf numFmtId="49" fontId="4" fillId="7" borderId="11" xfId="2" applyNumberFormat="1" applyFont="1" applyFill="1" applyBorder="1" applyAlignment="1">
      <alignment horizontal="left" vertical="center"/>
    </xf>
    <xf numFmtId="49" fontId="4" fillId="7" borderId="10" xfId="2" applyNumberFormat="1" applyFont="1" applyFill="1" applyBorder="1" applyAlignment="1">
      <alignment horizontal="left" vertical="center"/>
    </xf>
    <xf numFmtId="0" fontId="2" fillId="0" borderId="0" xfId="2" applyFont="1" applyAlignment="1">
      <alignment horizontal="left" vertical="center" wrapText="1"/>
    </xf>
    <xf numFmtId="0" fontId="2" fillId="7" borderId="17" xfId="2" applyFont="1" applyFill="1" applyBorder="1" applyAlignment="1">
      <alignment horizontal="left" vertical="center"/>
    </xf>
    <xf numFmtId="0" fontId="2" fillId="0" borderId="17" xfId="2" applyFont="1" applyBorder="1" applyAlignment="1">
      <alignment horizontal="left" vertical="top" wrapText="1"/>
    </xf>
    <xf numFmtId="0" fontId="4" fillId="0" borderId="16" xfId="2" applyFont="1" applyBorder="1" applyAlignment="1">
      <alignment horizontal="left" vertical="top" wrapText="1"/>
    </xf>
    <xf numFmtId="0" fontId="4" fillId="0" borderId="15" xfId="2" applyFont="1" applyBorder="1" applyAlignment="1">
      <alignment horizontal="left" vertical="top" wrapText="1"/>
    </xf>
    <xf numFmtId="0" fontId="4" fillId="0" borderId="14" xfId="2" applyFont="1" applyBorder="1" applyAlignment="1">
      <alignment horizontal="left" vertical="top" wrapText="1"/>
    </xf>
    <xf numFmtId="0" fontId="4" fillId="0" borderId="0" xfId="2" applyFont="1" applyBorder="1" applyAlignment="1">
      <alignment horizontal="left" vertical="top" wrapText="1"/>
    </xf>
    <xf numFmtId="0" fontId="4" fillId="0" borderId="13" xfId="2" applyFont="1" applyBorder="1" applyAlignment="1">
      <alignment horizontal="left" vertical="top" wrapText="1"/>
    </xf>
    <xf numFmtId="0" fontId="4" fillId="0" borderId="12" xfId="2" applyFont="1" applyBorder="1" applyAlignment="1">
      <alignment horizontal="left" vertical="top" wrapText="1"/>
    </xf>
    <xf numFmtId="0" fontId="4" fillId="0" borderId="11" xfId="2" applyFont="1" applyBorder="1" applyAlignment="1">
      <alignment horizontal="left" vertical="top" wrapText="1"/>
    </xf>
    <xf numFmtId="0" fontId="4" fillId="0" borderId="10" xfId="2" applyFont="1" applyBorder="1" applyAlignment="1">
      <alignment horizontal="left" vertical="top" wrapText="1"/>
    </xf>
    <xf numFmtId="0" fontId="4" fillId="7" borderId="14" xfId="2" applyFont="1" applyFill="1" applyBorder="1" applyAlignment="1">
      <alignment horizontal="left" vertical="center"/>
    </xf>
    <xf numFmtId="0" fontId="4" fillId="7" borderId="0" xfId="2" applyFont="1" applyFill="1" applyBorder="1" applyAlignment="1">
      <alignment horizontal="left" vertical="center"/>
    </xf>
    <xf numFmtId="0" fontId="4" fillId="7" borderId="13" xfId="2" applyFont="1" applyFill="1" applyBorder="1" applyAlignment="1">
      <alignment horizontal="left" vertical="center"/>
    </xf>
    <xf numFmtId="0" fontId="4" fillId="0" borderId="0" xfId="2" applyFont="1" applyAlignment="1">
      <alignment horizontal="left" vertical="center" wrapText="1"/>
    </xf>
    <xf numFmtId="0" fontId="4" fillId="7" borderId="17" xfId="2" applyFont="1" applyFill="1" applyBorder="1" applyAlignment="1">
      <alignment horizontal="left" vertical="center"/>
    </xf>
    <xf numFmtId="0" fontId="4" fillId="0" borderId="17" xfId="2" applyFont="1" applyBorder="1" applyAlignment="1">
      <alignment horizontal="center" vertical="center"/>
    </xf>
    <xf numFmtId="0" fontId="4" fillId="0" borderId="15" xfId="2" applyFont="1" applyBorder="1" applyAlignment="1">
      <alignment horizontal="center" vertical="center"/>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4" fillId="0" borderId="12" xfId="2" applyFont="1" applyBorder="1" applyAlignment="1">
      <alignment horizontal="center" vertical="center"/>
    </xf>
    <xf numFmtId="0" fontId="4" fillId="0" borderId="10" xfId="2" applyFont="1" applyBorder="1" applyAlignment="1">
      <alignment horizontal="center" vertical="center"/>
    </xf>
    <xf numFmtId="0" fontId="26" fillId="0" borderId="17" xfId="2" applyFont="1" applyBorder="1" applyAlignment="1">
      <alignment horizontal="center" vertical="center" wrapText="1"/>
    </xf>
    <xf numFmtId="0" fontId="26" fillId="0" borderId="16" xfId="2" applyFont="1" applyBorder="1" applyAlignment="1">
      <alignment horizontal="center" vertical="center"/>
    </xf>
    <xf numFmtId="0" fontId="26" fillId="0" borderId="14" xfId="2" applyFont="1" applyBorder="1" applyAlignment="1">
      <alignment horizontal="center" vertical="center" wrapText="1"/>
    </xf>
    <xf numFmtId="0" fontId="26" fillId="0" borderId="0" xfId="2" applyFont="1" applyBorder="1" applyAlignment="1">
      <alignment horizontal="center" vertical="center"/>
    </xf>
    <xf numFmtId="0" fontId="26" fillId="0" borderId="14" xfId="2" applyFont="1" applyBorder="1" applyAlignment="1">
      <alignment horizontal="center" vertical="center"/>
    </xf>
    <xf numFmtId="0" fontId="26" fillId="0" borderId="12" xfId="2" applyFont="1" applyBorder="1" applyAlignment="1">
      <alignment horizontal="center" vertical="center"/>
    </xf>
    <xf numFmtId="0" fontId="26" fillId="0" borderId="11" xfId="2" applyFont="1" applyBorder="1" applyAlignment="1">
      <alignment horizontal="center" vertical="center"/>
    </xf>
    <xf numFmtId="0" fontId="26" fillId="0" borderId="88" xfId="2" applyFont="1" applyFill="1" applyBorder="1" applyAlignment="1">
      <alignment horizontal="left" vertical="center" wrapText="1"/>
    </xf>
    <xf numFmtId="0" fontId="26" fillId="0" borderId="16" xfId="2" applyFont="1" applyFill="1" applyBorder="1" applyAlignment="1">
      <alignment horizontal="left" vertical="center" wrapText="1"/>
    </xf>
    <xf numFmtId="0" fontId="26" fillId="0" borderId="15" xfId="2" applyFont="1" applyFill="1" applyBorder="1" applyAlignment="1">
      <alignment horizontal="left" vertical="center" wrapText="1"/>
    </xf>
    <xf numFmtId="0" fontId="26" fillId="0" borderId="46" xfId="2" applyFont="1" applyFill="1" applyBorder="1" applyAlignment="1">
      <alignment horizontal="left" vertical="center" wrapText="1"/>
    </xf>
    <xf numFmtId="0" fontId="26" fillId="0" borderId="0" xfId="2" applyFont="1" applyFill="1" applyBorder="1" applyAlignment="1">
      <alignment horizontal="left" vertical="center" wrapText="1"/>
    </xf>
    <xf numFmtId="0" fontId="26" fillId="0" borderId="13" xfId="2" applyFont="1" applyFill="1" applyBorder="1" applyAlignment="1">
      <alignment horizontal="left" vertical="center" wrapText="1"/>
    </xf>
    <xf numFmtId="0" fontId="26" fillId="0" borderId="43" xfId="2" applyFont="1" applyFill="1" applyBorder="1" applyAlignment="1">
      <alignment horizontal="left" vertical="center" wrapText="1"/>
    </xf>
    <xf numFmtId="0" fontId="26" fillId="0" borderId="11" xfId="2" applyFont="1" applyFill="1" applyBorder="1" applyAlignment="1">
      <alignment horizontal="left" vertical="center" wrapText="1"/>
    </xf>
    <xf numFmtId="0" fontId="26" fillId="0" borderId="10" xfId="2" applyFont="1" applyFill="1" applyBorder="1" applyAlignment="1">
      <alignment horizontal="left" vertical="center" wrapText="1"/>
    </xf>
    <xf numFmtId="0" fontId="23" fillId="0" borderId="57" xfId="2" applyFont="1" applyBorder="1" applyAlignment="1">
      <alignment horizontal="center" vertical="center"/>
    </xf>
    <xf numFmtId="0" fontId="2" fillId="0" borderId="17" xfId="2" applyFont="1" applyBorder="1" applyAlignment="1">
      <alignment horizontal="center" vertical="center"/>
    </xf>
    <xf numFmtId="0" fontId="22" fillId="0" borderId="0" xfId="2" applyFont="1" applyBorder="1" applyAlignment="1">
      <alignment horizontal="center" vertical="center" wrapText="1"/>
    </xf>
    <xf numFmtId="0" fontId="22" fillId="0" borderId="0" xfId="2" applyFont="1" applyBorder="1" applyAlignment="1">
      <alignment horizontal="center" vertical="center"/>
    </xf>
    <xf numFmtId="0" fontId="22" fillId="0" borderId="0" xfId="2" applyFont="1" applyBorder="1" applyAlignment="1">
      <alignment horizontal="left" vertical="center" wrapText="1"/>
    </xf>
    <xf numFmtId="0" fontId="46" fillId="0" borderId="14" xfId="2" applyFont="1" applyBorder="1" applyAlignment="1">
      <alignment horizontal="center" vertical="center" wrapText="1"/>
    </xf>
    <xf numFmtId="0" fontId="33" fillId="9" borderId="87" xfId="2" applyFont="1" applyFill="1" applyBorder="1" applyAlignment="1">
      <alignment horizontal="center" vertical="center" shrinkToFit="1"/>
    </xf>
    <xf numFmtId="0" fontId="33" fillId="9" borderId="96" xfId="2" applyFont="1" applyFill="1" applyBorder="1" applyAlignment="1">
      <alignment horizontal="center" vertical="center" shrinkToFit="1"/>
    </xf>
    <xf numFmtId="0" fontId="33" fillId="9" borderId="86" xfId="2" applyFont="1" applyFill="1" applyBorder="1" applyAlignment="1">
      <alignment horizontal="center" vertical="center" shrinkToFit="1"/>
    </xf>
    <xf numFmtId="0" fontId="12" fillId="7" borderId="34" xfId="2" applyFont="1" applyFill="1" applyBorder="1" applyAlignment="1">
      <alignment horizontal="left" vertical="top" wrapText="1"/>
    </xf>
    <xf numFmtId="0" fontId="12" fillId="7" borderId="20" xfId="2" applyFont="1" applyFill="1" applyBorder="1" applyAlignment="1">
      <alignment horizontal="left" vertical="top" wrapText="1"/>
    </xf>
    <xf numFmtId="0" fontId="12" fillId="7" borderId="33" xfId="2" applyFont="1" applyFill="1" applyBorder="1" applyAlignment="1">
      <alignment horizontal="left" vertical="top" wrapText="1"/>
    </xf>
    <xf numFmtId="0" fontId="12" fillId="7" borderId="32" xfId="2" applyFont="1" applyFill="1" applyBorder="1" applyAlignment="1">
      <alignment horizontal="left" vertical="top" wrapText="1"/>
    </xf>
    <xf numFmtId="0" fontId="12" fillId="7" borderId="19" xfId="2" applyFont="1" applyFill="1" applyBorder="1" applyAlignment="1">
      <alignment horizontal="left" vertical="top" wrapText="1"/>
    </xf>
    <xf numFmtId="0" fontId="12" fillId="7" borderId="31" xfId="2" applyFont="1" applyFill="1" applyBorder="1" applyAlignment="1">
      <alignment horizontal="left" vertical="top" wrapText="1"/>
    </xf>
    <xf numFmtId="0" fontId="12" fillId="0" borderId="0" xfId="2" applyFont="1" applyBorder="1" applyAlignment="1">
      <alignment horizontal="left" wrapText="1"/>
    </xf>
    <xf numFmtId="0" fontId="12" fillId="0" borderId="19" xfId="2" applyFont="1" applyBorder="1" applyAlignment="1">
      <alignment horizontal="left" wrapText="1"/>
    </xf>
    <xf numFmtId="0" fontId="27" fillId="11" borderId="0" xfId="3" quotePrefix="1" applyFont="1" applyFill="1" applyAlignment="1">
      <alignment horizontal="left" vertical="center" wrapText="1"/>
    </xf>
    <xf numFmtId="0" fontId="27" fillId="11" borderId="0" xfId="3" quotePrefix="1" applyFont="1" applyFill="1" applyAlignment="1">
      <alignment horizontal="left" vertical="center"/>
    </xf>
    <xf numFmtId="14" fontId="4" fillId="0" borderId="17" xfId="2" applyNumberFormat="1" applyFont="1" applyFill="1" applyBorder="1" applyAlignment="1">
      <alignment horizontal="left" vertical="center"/>
    </xf>
    <xf numFmtId="14" fontId="4" fillId="0" borderId="16" xfId="2" applyNumberFormat="1" applyFont="1" applyFill="1" applyBorder="1" applyAlignment="1">
      <alignment horizontal="left" vertical="center"/>
    </xf>
    <xf numFmtId="14" fontId="4" fillId="0" borderId="15" xfId="2" applyNumberFormat="1" applyFont="1" applyFill="1" applyBorder="1" applyAlignment="1">
      <alignment horizontal="left" vertical="center"/>
    </xf>
    <xf numFmtId="14" fontId="4" fillId="0" borderId="12" xfId="2" applyNumberFormat="1" applyFont="1" applyFill="1" applyBorder="1" applyAlignment="1">
      <alignment horizontal="left" vertical="center"/>
    </xf>
    <xf numFmtId="14" fontId="4" fillId="0" borderId="11" xfId="2" applyNumberFormat="1" applyFont="1" applyFill="1" applyBorder="1" applyAlignment="1">
      <alignment horizontal="left" vertical="center"/>
    </xf>
    <xf numFmtId="14" fontId="4" fillId="0" borderId="10" xfId="2" applyNumberFormat="1" applyFont="1" applyFill="1" applyBorder="1" applyAlignment="1">
      <alignment horizontal="left" vertical="center"/>
    </xf>
    <xf numFmtId="0" fontId="4" fillId="0" borderId="57" xfId="2" applyFont="1" applyBorder="1" applyAlignment="1">
      <alignment horizontal="center" vertical="center"/>
    </xf>
    <xf numFmtId="0" fontId="23" fillId="8" borderId="89" xfId="2" applyFont="1" applyFill="1" applyBorder="1" applyAlignment="1">
      <alignment horizontal="center" vertical="center" textRotation="255"/>
    </xf>
    <xf numFmtId="0" fontId="23" fillId="8" borderId="91" xfId="2" applyFont="1" applyFill="1" applyBorder="1" applyAlignment="1">
      <alignment horizontal="center" vertical="center" textRotation="255"/>
    </xf>
    <xf numFmtId="0" fontId="23" fillId="8" borderId="93" xfId="2" applyFont="1" applyFill="1" applyBorder="1" applyAlignment="1">
      <alignment horizontal="center" vertical="center" textRotation="255"/>
    </xf>
    <xf numFmtId="0" fontId="26" fillId="0" borderId="16" xfId="2" applyFont="1" applyBorder="1" applyAlignment="1">
      <alignment horizontal="center" vertical="center" wrapText="1"/>
    </xf>
    <xf numFmtId="0" fontId="26" fillId="0" borderId="90" xfId="2" applyFont="1" applyBorder="1" applyAlignment="1">
      <alignment horizontal="center" vertical="center" wrapText="1"/>
    </xf>
    <xf numFmtId="0" fontId="26" fillId="0" borderId="0" xfId="2" applyFont="1" applyBorder="1" applyAlignment="1">
      <alignment horizontal="center" vertical="center" wrapText="1"/>
    </xf>
    <xf numFmtId="0" fontId="26" fillId="0" borderId="57" xfId="2" applyFont="1" applyBorder="1" applyAlignment="1">
      <alignment horizontal="center" vertical="center" wrapText="1"/>
    </xf>
    <xf numFmtId="0" fontId="26" fillId="0" borderId="12" xfId="2" applyFont="1" applyBorder="1" applyAlignment="1">
      <alignment horizontal="center" vertical="center" wrapText="1"/>
    </xf>
    <xf numFmtId="0" fontId="26" fillId="0" borderId="11" xfId="2" applyFont="1" applyBorder="1" applyAlignment="1">
      <alignment horizontal="center" vertical="center" wrapText="1"/>
    </xf>
    <xf numFmtId="0" fontId="26" fillId="0" borderId="92" xfId="2" applyFont="1" applyBorder="1" applyAlignment="1">
      <alignment horizontal="center" vertical="center" wrapText="1"/>
    </xf>
    <xf numFmtId="0" fontId="4" fillId="0" borderId="17" xfId="2" applyNumberFormat="1" applyFont="1" applyFill="1" applyBorder="1" applyAlignment="1">
      <alignment horizontal="left" vertical="center"/>
    </xf>
    <xf numFmtId="0" fontId="4" fillId="0" borderId="16" xfId="2" applyNumberFormat="1" applyFont="1" applyFill="1" applyBorder="1" applyAlignment="1">
      <alignment horizontal="left" vertical="center"/>
    </xf>
    <xf numFmtId="0" fontId="4" fillId="0" borderId="15" xfId="2" applyNumberFormat="1" applyFont="1" applyFill="1" applyBorder="1" applyAlignment="1">
      <alignment horizontal="left" vertical="center"/>
    </xf>
    <xf numFmtId="0" fontId="4" fillId="0" borderId="12" xfId="2" applyNumberFormat="1" applyFont="1" applyFill="1" applyBorder="1" applyAlignment="1">
      <alignment horizontal="left" vertical="center"/>
    </xf>
    <xf numFmtId="0" fontId="4" fillId="0" borderId="11" xfId="2" applyNumberFormat="1" applyFont="1" applyFill="1" applyBorder="1" applyAlignment="1">
      <alignment horizontal="left" vertical="center"/>
    </xf>
    <xf numFmtId="0" fontId="4" fillId="0" borderId="10" xfId="2" applyNumberFormat="1" applyFont="1" applyFill="1" applyBorder="1" applyAlignment="1">
      <alignment horizontal="left" vertical="center"/>
    </xf>
    <xf numFmtId="0" fontId="2" fillId="7" borderId="17" xfId="2" applyFont="1" applyFill="1" applyBorder="1" applyAlignment="1">
      <alignment horizontal="left" vertical="top" wrapText="1"/>
    </xf>
    <xf numFmtId="0" fontId="4" fillId="7" borderId="16" xfId="2" applyFont="1" applyFill="1" applyBorder="1" applyAlignment="1">
      <alignment horizontal="left" vertical="top" wrapText="1"/>
    </xf>
    <xf numFmtId="0" fontId="4" fillId="7" borderId="15" xfId="2" applyFont="1" applyFill="1" applyBorder="1" applyAlignment="1">
      <alignment horizontal="left" vertical="top" wrapText="1"/>
    </xf>
    <xf numFmtId="0" fontId="2" fillId="7" borderId="14" xfId="2" applyFont="1" applyFill="1" applyBorder="1" applyAlignment="1">
      <alignment horizontal="left" vertical="top" wrapText="1"/>
    </xf>
    <xf numFmtId="0" fontId="4" fillId="7" borderId="0" xfId="2" applyFont="1" applyFill="1" applyBorder="1" applyAlignment="1">
      <alignment horizontal="left" vertical="top" wrapText="1"/>
    </xf>
    <xf numFmtId="0" fontId="4" fillId="7" borderId="13" xfId="2" applyFont="1" applyFill="1" applyBorder="1" applyAlignment="1">
      <alignment horizontal="left" vertical="top" wrapText="1"/>
    </xf>
    <xf numFmtId="0" fontId="4" fillId="7" borderId="14" xfId="2" applyFont="1" applyFill="1" applyBorder="1" applyAlignment="1">
      <alignment horizontal="left" vertical="top" wrapText="1"/>
    </xf>
    <xf numFmtId="0" fontId="4" fillId="7" borderId="12" xfId="2" applyFont="1" applyFill="1" applyBorder="1" applyAlignment="1">
      <alignment horizontal="left" vertical="top" wrapText="1"/>
    </xf>
    <xf numFmtId="0" fontId="4" fillId="7" borderId="11" xfId="2" applyFont="1" applyFill="1" applyBorder="1" applyAlignment="1">
      <alignment horizontal="left" vertical="top" wrapText="1"/>
    </xf>
    <xf numFmtId="0" fontId="4" fillId="7" borderId="10" xfId="2" applyFont="1" applyFill="1" applyBorder="1" applyAlignment="1">
      <alignment horizontal="left" vertical="top" wrapText="1"/>
    </xf>
    <xf numFmtId="14" fontId="2" fillId="7" borderId="17" xfId="2" applyNumberFormat="1" applyFont="1" applyFill="1" applyBorder="1" applyAlignment="1">
      <alignment horizontal="left" vertical="center"/>
    </xf>
    <xf numFmtId="0" fontId="27" fillId="11" borderId="0" xfId="3" quotePrefix="1" applyFont="1" applyFill="1" applyBorder="1" applyAlignment="1">
      <alignment horizontal="left" vertical="center" wrapText="1"/>
    </xf>
    <xf numFmtId="0" fontId="27" fillId="11" borderId="0" xfId="3" quotePrefix="1" applyFont="1" applyFill="1" applyBorder="1" applyAlignment="1">
      <alignment horizontal="left" vertical="center"/>
    </xf>
    <xf numFmtId="0" fontId="4" fillId="7" borderId="88" xfId="2" applyNumberFormat="1" applyFont="1" applyFill="1" applyBorder="1" applyAlignment="1">
      <alignment horizontal="center" vertical="center"/>
    </xf>
    <xf numFmtId="0" fontId="4" fillId="7" borderId="15" xfId="2" applyNumberFormat="1" applyFont="1" applyFill="1" applyBorder="1" applyAlignment="1">
      <alignment horizontal="center" vertical="center"/>
    </xf>
    <xf numFmtId="0" fontId="4" fillId="7" borderId="43" xfId="2" applyNumberFormat="1" applyFont="1" applyFill="1" applyBorder="1" applyAlignment="1">
      <alignment horizontal="center" vertical="center"/>
    </xf>
    <xf numFmtId="0" fontId="4" fillId="7" borderId="10" xfId="2" applyNumberFormat="1" applyFont="1" applyFill="1" applyBorder="1" applyAlignment="1">
      <alignment horizontal="center" vertical="center"/>
    </xf>
    <xf numFmtId="14" fontId="4" fillId="0" borderId="17" xfId="2" applyNumberFormat="1" applyFont="1" applyFill="1" applyBorder="1" applyAlignment="1">
      <alignment horizontal="left" vertical="center" shrinkToFit="1"/>
    </xf>
    <xf numFmtId="14" fontId="4" fillId="0" borderId="16" xfId="2" applyNumberFormat="1" applyFont="1" applyFill="1" applyBorder="1" applyAlignment="1">
      <alignment horizontal="left" vertical="center" shrinkToFit="1"/>
    </xf>
    <xf numFmtId="14" fontId="4" fillId="0" borderId="15" xfId="2" applyNumberFormat="1" applyFont="1" applyFill="1" applyBorder="1" applyAlignment="1">
      <alignment horizontal="left" vertical="center" shrinkToFit="1"/>
    </xf>
    <xf numFmtId="14" fontId="4" fillId="0" borderId="12" xfId="2" applyNumberFormat="1" applyFont="1" applyFill="1" applyBorder="1" applyAlignment="1">
      <alignment horizontal="left" vertical="center" shrinkToFit="1"/>
    </xf>
    <xf numFmtId="14" fontId="4" fillId="0" borderId="11" xfId="2" applyNumberFormat="1" applyFont="1" applyFill="1" applyBorder="1" applyAlignment="1">
      <alignment horizontal="left" vertical="center" shrinkToFit="1"/>
    </xf>
    <xf numFmtId="14" fontId="4" fillId="0" borderId="10" xfId="2" applyNumberFormat="1" applyFont="1" applyFill="1" applyBorder="1" applyAlignment="1">
      <alignment horizontal="left" vertical="center" shrinkToFit="1"/>
    </xf>
    <xf numFmtId="0" fontId="2" fillId="0" borderId="0" xfId="2" applyFont="1" applyAlignment="1">
      <alignment horizontal="right" vertical="center"/>
    </xf>
    <xf numFmtId="0" fontId="4" fillId="0" borderId="0" xfId="2" applyFont="1" applyAlignment="1">
      <alignment horizontal="right" vertical="center"/>
    </xf>
    <xf numFmtId="0" fontId="4" fillId="0" borderId="0" xfId="2" applyFont="1" applyAlignment="1">
      <alignment horizontal="center" vertical="center"/>
    </xf>
    <xf numFmtId="0" fontId="4" fillId="0" borderId="38" xfId="2" applyFont="1" applyBorder="1" applyAlignment="1">
      <alignment horizontal="center" vertical="center"/>
    </xf>
    <xf numFmtId="0" fontId="2" fillId="0" borderId="0" xfId="2" applyFont="1" applyBorder="1" applyAlignment="1">
      <alignment horizontal="center" vertical="center" wrapText="1"/>
    </xf>
    <xf numFmtId="0" fontId="4" fillId="0" borderId="0" xfId="2" applyFont="1" applyBorder="1" applyAlignment="1">
      <alignment horizontal="center" vertical="center" wrapText="1"/>
    </xf>
    <xf numFmtId="14" fontId="4" fillId="7" borderId="17" xfId="2" applyNumberFormat="1" applyFont="1" applyFill="1" applyBorder="1" applyAlignment="1">
      <alignment horizontal="center" vertical="center"/>
    </xf>
    <xf numFmtId="0" fontId="4" fillId="7" borderId="16" xfId="2" applyFont="1" applyFill="1" applyBorder="1" applyAlignment="1">
      <alignment horizontal="center" vertical="center"/>
    </xf>
    <xf numFmtId="0" fontId="4" fillId="7" borderId="15" xfId="2" applyFont="1" applyFill="1" applyBorder="1" applyAlignment="1">
      <alignment horizontal="center" vertical="center"/>
    </xf>
    <xf numFmtId="0" fontId="4" fillId="7" borderId="12" xfId="2" applyFont="1" applyFill="1" applyBorder="1" applyAlignment="1">
      <alignment horizontal="center" vertical="center"/>
    </xf>
    <xf numFmtId="0" fontId="4" fillId="7" borderId="11" xfId="2" applyFont="1" applyFill="1" applyBorder="1" applyAlignment="1">
      <alignment horizontal="center" vertical="center"/>
    </xf>
    <xf numFmtId="0" fontId="4" fillId="7" borderId="10" xfId="2" applyFont="1" applyFill="1" applyBorder="1" applyAlignment="1">
      <alignment horizontal="center" vertical="center"/>
    </xf>
    <xf numFmtId="0" fontId="23" fillId="0" borderId="14" xfId="2" applyFont="1" applyBorder="1" applyAlignment="1">
      <alignment horizontal="center" vertical="center"/>
    </xf>
    <xf numFmtId="0" fontId="23" fillId="0" borderId="0" xfId="2" applyFont="1" applyBorder="1" applyAlignment="1">
      <alignment horizontal="center" vertical="center"/>
    </xf>
    <xf numFmtId="0" fontId="4" fillId="0" borderId="17" xfId="2" applyFont="1" applyBorder="1" applyAlignment="1">
      <alignment horizontal="left" vertical="center"/>
    </xf>
    <xf numFmtId="0" fontId="4" fillId="0" borderId="16" xfId="2" applyFont="1" applyBorder="1" applyAlignment="1">
      <alignment horizontal="left" vertical="center"/>
    </xf>
    <xf numFmtId="0" fontId="4" fillId="0" borderId="15" xfId="2" applyFont="1" applyBorder="1" applyAlignment="1">
      <alignment horizontal="left" vertical="center"/>
    </xf>
    <xf numFmtId="0" fontId="4" fillId="0" borderId="12" xfId="2" applyFont="1" applyBorder="1" applyAlignment="1">
      <alignment horizontal="left" vertical="center"/>
    </xf>
    <xf numFmtId="0" fontId="4" fillId="0" borderId="11" xfId="2" applyFont="1" applyBorder="1" applyAlignment="1">
      <alignment horizontal="left" vertical="center"/>
    </xf>
    <xf numFmtId="0" fontId="4" fillId="0" borderId="10" xfId="2" applyFont="1" applyBorder="1" applyAlignment="1">
      <alignment horizontal="left" vertical="center"/>
    </xf>
    <xf numFmtId="0" fontId="2" fillId="0" borderId="94" xfId="2" applyFont="1" applyBorder="1" applyAlignment="1">
      <alignment vertical="center" wrapText="1"/>
    </xf>
    <xf numFmtId="0" fontId="4" fillId="0" borderId="94" xfId="2" applyFont="1" applyBorder="1" applyAlignment="1">
      <alignment vertical="center" wrapText="1"/>
    </xf>
    <xf numFmtId="0" fontId="4" fillId="7" borderId="16" xfId="2" applyNumberFormat="1" applyFont="1" applyFill="1" applyBorder="1" applyAlignment="1">
      <alignment horizontal="center" vertical="center"/>
    </xf>
    <xf numFmtId="0" fontId="4" fillId="7" borderId="11" xfId="2" applyNumberFormat="1" applyFont="1" applyFill="1" applyBorder="1" applyAlignment="1">
      <alignment horizontal="center" vertical="center"/>
    </xf>
    <xf numFmtId="0" fontId="2" fillId="0" borderId="94" xfId="2" applyFont="1" applyBorder="1" applyAlignment="1">
      <alignment horizontal="center" vertical="center"/>
    </xf>
    <xf numFmtId="0" fontId="4" fillId="0" borderId="94" xfId="2" applyFont="1" applyBorder="1" applyAlignment="1">
      <alignment horizontal="center" vertical="center"/>
    </xf>
    <xf numFmtId="0" fontId="4" fillId="7" borderId="17" xfId="2" applyNumberFormat="1" applyFont="1" applyFill="1" applyBorder="1" applyAlignment="1">
      <alignment horizontal="center" vertical="center"/>
    </xf>
    <xf numFmtId="0" fontId="4" fillId="7" borderId="90" xfId="2" applyNumberFormat="1" applyFont="1" applyFill="1" applyBorder="1" applyAlignment="1">
      <alignment horizontal="center" vertical="center"/>
    </xf>
    <xf numFmtId="0" fontId="4" fillId="7" borderId="12" xfId="2" applyNumberFormat="1" applyFont="1" applyFill="1" applyBorder="1" applyAlignment="1">
      <alignment horizontal="center" vertical="center"/>
    </xf>
    <xf numFmtId="0" fontId="4" fillId="7" borderId="92" xfId="2" applyNumberFormat="1" applyFont="1" applyFill="1" applyBorder="1" applyAlignment="1">
      <alignment horizontal="center" vertical="center"/>
    </xf>
    <xf numFmtId="0" fontId="4" fillId="7" borderId="17" xfId="2" applyNumberFormat="1" applyFont="1" applyFill="1" applyBorder="1" applyAlignment="1">
      <alignment horizontal="center" vertical="center" shrinkToFit="1"/>
    </xf>
    <xf numFmtId="0" fontId="4" fillId="7" borderId="16" xfId="2" applyNumberFormat="1" applyFont="1" applyFill="1" applyBorder="1" applyAlignment="1">
      <alignment horizontal="center" vertical="center" shrinkToFit="1"/>
    </xf>
    <xf numFmtId="0" fontId="4" fillId="7" borderId="12" xfId="2" applyNumberFormat="1" applyFont="1" applyFill="1" applyBorder="1" applyAlignment="1">
      <alignment horizontal="center" vertical="center" shrinkToFit="1"/>
    </xf>
    <xf numFmtId="0" fontId="4" fillId="7" borderId="11" xfId="2" applyNumberFormat="1" applyFont="1" applyFill="1" applyBorder="1" applyAlignment="1">
      <alignment horizontal="center" vertical="center" shrinkToFit="1"/>
    </xf>
    <xf numFmtId="0" fontId="4" fillId="0" borderId="94" xfId="2" applyFont="1" applyBorder="1" applyAlignment="1">
      <alignment vertical="center"/>
    </xf>
    <xf numFmtId="0" fontId="23" fillId="0" borderId="0" xfId="2" applyFont="1" applyBorder="1" applyAlignment="1">
      <alignment horizontal="left" vertical="center" wrapText="1"/>
    </xf>
    <xf numFmtId="0" fontId="23" fillId="0" borderId="13" xfId="2" applyFont="1" applyBorder="1" applyAlignment="1">
      <alignment horizontal="left" vertical="center" wrapText="1"/>
    </xf>
    <xf numFmtId="14" fontId="27" fillId="0" borderId="42" xfId="2" applyNumberFormat="1" applyFont="1" applyBorder="1" applyAlignment="1">
      <alignment horizontal="center" vertical="center"/>
    </xf>
    <xf numFmtId="0" fontId="27" fillId="0" borderId="41" xfId="2" applyFont="1" applyBorder="1" applyAlignment="1">
      <alignment horizontal="center" vertical="center"/>
    </xf>
    <xf numFmtId="0" fontId="27" fillId="0" borderId="40" xfId="2" applyFont="1" applyBorder="1" applyAlignment="1">
      <alignment horizontal="center" vertical="center"/>
    </xf>
    <xf numFmtId="0" fontId="27" fillId="0" borderId="37" xfId="2" applyFont="1" applyBorder="1" applyAlignment="1">
      <alignment horizontal="center" vertical="center"/>
    </xf>
    <xf numFmtId="0" fontId="27" fillId="0" borderId="36" xfId="2" applyFont="1" applyBorder="1" applyAlignment="1">
      <alignment horizontal="center" vertical="center"/>
    </xf>
    <xf numFmtId="0" fontId="27" fillId="0" borderId="35" xfId="2" applyFont="1" applyBorder="1" applyAlignment="1">
      <alignment horizontal="center" vertical="center"/>
    </xf>
    <xf numFmtId="14" fontId="27" fillId="0" borderId="41" xfId="2" applyNumberFormat="1" applyFont="1" applyBorder="1" applyAlignment="1">
      <alignment horizontal="center" vertical="center"/>
    </xf>
    <xf numFmtId="14" fontId="27" fillId="0" borderId="40" xfId="2" applyNumberFormat="1" applyFont="1" applyBorder="1" applyAlignment="1">
      <alignment horizontal="center" vertical="center"/>
    </xf>
    <xf numFmtId="14" fontId="27" fillId="0" borderId="37" xfId="2" applyNumberFormat="1" applyFont="1" applyBorder="1" applyAlignment="1">
      <alignment horizontal="center" vertical="center"/>
    </xf>
    <xf numFmtId="14" fontId="27" fillId="0" borderId="36" xfId="2" applyNumberFormat="1" applyFont="1" applyBorder="1" applyAlignment="1">
      <alignment horizontal="center" vertical="center"/>
    </xf>
    <xf numFmtId="14" fontId="27" fillId="0" borderId="35" xfId="2" applyNumberFormat="1" applyFont="1" applyBorder="1" applyAlignment="1">
      <alignment horizontal="center" vertical="center"/>
    </xf>
    <xf numFmtId="0" fontId="23" fillId="0" borderId="0" xfId="2" applyFont="1" applyBorder="1" applyAlignment="1">
      <alignment vertical="center"/>
    </xf>
    <xf numFmtId="179" fontId="4" fillId="0" borderId="17" xfId="2" applyNumberFormat="1" applyFont="1" applyBorder="1" applyAlignment="1">
      <alignment horizontal="left" vertical="center"/>
    </xf>
    <xf numFmtId="179" fontId="4" fillId="0" borderId="16" xfId="2" applyNumberFormat="1" applyFont="1" applyBorder="1" applyAlignment="1">
      <alignment horizontal="left" vertical="center"/>
    </xf>
    <xf numFmtId="179" fontId="4" fillId="0" borderId="15" xfId="2" applyNumberFormat="1" applyFont="1" applyBorder="1" applyAlignment="1">
      <alignment horizontal="left" vertical="center"/>
    </xf>
    <xf numFmtId="179" fontId="4" fillId="0" borderId="12" xfId="2" applyNumberFormat="1" applyFont="1" applyBorder="1" applyAlignment="1">
      <alignment horizontal="left" vertical="center"/>
    </xf>
    <xf numFmtId="179" fontId="4" fillId="0" borderId="11" xfId="2" applyNumberFormat="1" applyFont="1" applyBorder="1" applyAlignment="1">
      <alignment horizontal="left" vertical="center"/>
    </xf>
    <xf numFmtId="179" fontId="4" fillId="0" borderId="10" xfId="2" applyNumberFormat="1" applyFont="1" applyBorder="1" applyAlignment="1">
      <alignment horizontal="left" vertical="center"/>
    </xf>
    <xf numFmtId="0" fontId="23" fillId="0" borderId="14" xfId="2" applyFont="1" applyBorder="1" applyAlignment="1">
      <alignment horizontal="left" vertical="center"/>
    </xf>
    <xf numFmtId="0" fontId="23" fillId="0" borderId="0" xfId="2" applyFont="1" applyBorder="1" applyAlignment="1">
      <alignment horizontal="left" vertical="center"/>
    </xf>
    <xf numFmtId="0" fontId="4" fillId="0" borderId="0" xfId="2" applyFont="1" applyBorder="1" applyAlignment="1">
      <alignment horizontal="center" vertical="center"/>
    </xf>
    <xf numFmtId="14" fontId="4" fillId="0" borderId="14" xfId="2" applyNumberFormat="1" applyFont="1" applyFill="1" applyBorder="1" applyAlignment="1">
      <alignment horizontal="left" vertical="center"/>
    </xf>
    <xf numFmtId="14" fontId="4" fillId="0" borderId="0" xfId="2" applyNumberFormat="1" applyFont="1" applyFill="1" applyBorder="1" applyAlignment="1">
      <alignment horizontal="left" vertical="center"/>
    </xf>
    <xf numFmtId="14" fontId="4" fillId="0" borderId="13" xfId="2" applyNumberFormat="1" applyFont="1" applyFill="1" applyBorder="1" applyAlignment="1">
      <alignment horizontal="left" vertical="center"/>
    </xf>
    <xf numFmtId="0" fontId="4" fillId="0" borderId="0" xfId="2" applyFont="1" applyFill="1" applyBorder="1" applyAlignment="1">
      <alignment horizontal="center" vertical="center"/>
    </xf>
    <xf numFmtId="0" fontId="23" fillId="8" borderId="17" xfId="2" applyFont="1" applyFill="1" applyBorder="1" applyAlignment="1">
      <alignment horizontal="center" vertical="center" textRotation="255"/>
    </xf>
    <xf numFmtId="0" fontId="23" fillId="8" borderId="14" xfId="2" applyFont="1" applyFill="1" applyBorder="1" applyAlignment="1">
      <alignment horizontal="center" vertical="center" textRotation="255"/>
    </xf>
    <xf numFmtId="14" fontId="2" fillId="7" borderId="17" xfId="2" applyNumberFormat="1" applyFont="1" applyFill="1" applyBorder="1" applyAlignment="1">
      <alignment vertical="center" shrinkToFit="1"/>
    </xf>
    <xf numFmtId="14" fontId="4" fillId="7" borderId="16" xfId="2" applyNumberFormat="1" applyFont="1" applyFill="1" applyBorder="1" applyAlignment="1">
      <alignment vertical="center" shrinkToFit="1"/>
    </xf>
    <xf numFmtId="14" fontId="4" fillId="7" borderId="15" xfId="2" applyNumberFormat="1" applyFont="1" applyFill="1" applyBorder="1" applyAlignment="1">
      <alignment vertical="center" shrinkToFit="1"/>
    </xf>
    <xf numFmtId="14" fontId="4" fillId="7" borderId="12" xfId="2" applyNumberFormat="1" applyFont="1" applyFill="1" applyBorder="1" applyAlignment="1">
      <alignment vertical="center" shrinkToFit="1"/>
    </xf>
    <xf numFmtId="14" fontId="4" fillId="7" borderId="11" xfId="2" applyNumberFormat="1" applyFont="1" applyFill="1" applyBorder="1" applyAlignment="1">
      <alignment vertical="center" shrinkToFit="1"/>
    </xf>
    <xf numFmtId="14" fontId="4" fillId="7" borderId="10" xfId="2" applyNumberFormat="1" applyFont="1" applyFill="1" applyBorder="1" applyAlignment="1">
      <alignment vertical="center" shrinkToFit="1"/>
    </xf>
    <xf numFmtId="0" fontId="26" fillId="0" borderId="88" xfId="2" applyFont="1" applyBorder="1" applyAlignment="1">
      <alignment horizontal="left" vertical="center" wrapText="1"/>
    </xf>
    <xf numFmtId="0" fontId="26" fillId="0" borderId="16" xfId="2" applyFont="1" applyBorder="1" applyAlignment="1">
      <alignment horizontal="left" vertical="center" wrapText="1"/>
    </xf>
    <xf numFmtId="0" fontId="26" fillId="0" borderId="15" xfId="2" applyFont="1" applyBorder="1" applyAlignment="1">
      <alignment horizontal="left" vertical="center" wrapText="1"/>
    </xf>
    <xf numFmtId="0" fontId="26" fillId="0" borderId="46" xfId="2" applyFont="1" applyBorder="1" applyAlignment="1">
      <alignment horizontal="left" vertical="center" wrapText="1"/>
    </xf>
    <xf numFmtId="0" fontId="26" fillId="0" borderId="0" xfId="2" applyFont="1" applyBorder="1" applyAlignment="1">
      <alignment horizontal="left" vertical="center" wrapText="1"/>
    </xf>
    <xf numFmtId="0" fontId="26" fillId="0" borderId="13" xfId="2" applyFont="1" applyBorder="1" applyAlignment="1">
      <alignment horizontal="left" vertical="center" wrapText="1"/>
    </xf>
    <xf numFmtId="0" fontId="26" fillId="0" borderId="43" xfId="2" applyFont="1" applyBorder="1" applyAlignment="1">
      <alignment horizontal="left" vertical="center" wrapText="1"/>
    </xf>
    <xf numFmtId="0" fontId="26" fillId="0" borderId="11" xfId="2" applyFont="1" applyBorder="1" applyAlignment="1">
      <alignment horizontal="left" vertical="center" wrapText="1"/>
    </xf>
    <xf numFmtId="0" fontId="26" fillId="0" borderId="10" xfId="2" applyFont="1" applyBorder="1" applyAlignment="1">
      <alignment horizontal="left" vertical="center" wrapText="1"/>
    </xf>
    <xf numFmtId="0" fontId="48" fillId="0" borderId="14" xfId="1" applyFont="1" applyFill="1" applyBorder="1" applyAlignment="1">
      <alignment horizontal="left" vertical="center"/>
    </xf>
    <xf numFmtId="0" fontId="48" fillId="0" borderId="0" xfId="1" applyFont="1" applyFill="1" applyBorder="1" applyAlignment="1">
      <alignment horizontal="left" vertical="center"/>
    </xf>
    <xf numFmtId="0" fontId="43" fillId="7" borderId="17" xfId="1" applyFont="1" applyFill="1" applyBorder="1" applyAlignment="1">
      <alignment horizontal="center" vertical="center"/>
    </xf>
    <xf numFmtId="0" fontId="43" fillId="7" borderId="16" xfId="1" applyFont="1" applyFill="1" applyBorder="1" applyAlignment="1">
      <alignment horizontal="center" vertical="center"/>
    </xf>
    <xf numFmtId="0" fontId="43" fillId="7" borderId="15" xfId="1" applyFont="1" applyFill="1" applyBorder="1" applyAlignment="1">
      <alignment horizontal="center" vertical="center"/>
    </xf>
    <xf numFmtId="0" fontId="43" fillId="7" borderId="12" xfId="1" applyFont="1" applyFill="1" applyBorder="1" applyAlignment="1">
      <alignment horizontal="center" vertical="center"/>
    </xf>
    <xf numFmtId="0" fontId="43" fillId="7" borderId="11" xfId="1" applyFont="1" applyFill="1" applyBorder="1" applyAlignment="1">
      <alignment horizontal="center" vertical="center"/>
    </xf>
    <xf numFmtId="0" fontId="43" fillId="7" borderId="10" xfId="1" applyFont="1" applyFill="1" applyBorder="1" applyAlignment="1">
      <alignment horizontal="center" vertical="center"/>
    </xf>
    <xf numFmtId="0" fontId="24" fillId="7" borderId="17" xfId="2" applyFont="1" applyFill="1" applyBorder="1" applyAlignment="1">
      <alignment horizontal="center" vertical="center" wrapText="1"/>
    </xf>
    <xf numFmtId="0" fontId="24" fillId="7" borderId="15" xfId="2" applyFont="1" applyFill="1" applyBorder="1" applyAlignment="1">
      <alignment horizontal="center" vertical="center" wrapText="1"/>
    </xf>
    <xf numFmtId="0" fontId="24" fillId="7" borderId="12" xfId="2" applyFont="1" applyFill="1" applyBorder="1" applyAlignment="1">
      <alignment horizontal="center" vertical="center" wrapText="1"/>
    </xf>
    <xf numFmtId="0" fontId="24" fillId="7" borderId="10" xfId="2" applyFont="1" applyFill="1" applyBorder="1" applyAlignment="1">
      <alignment horizontal="center" vertical="center" wrapText="1"/>
    </xf>
    <xf numFmtId="0" fontId="12" fillId="0" borderId="14" xfId="2" applyFont="1" applyBorder="1" applyAlignment="1">
      <alignment horizontal="left" vertical="center" wrapText="1"/>
    </xf>
    <xf numFmtId="0" fontId="12" fillId="0" borderId="0" xfId="2" applyFont="1" applyBorder="1" applyAlignment="1">
      <alignment horizontal="left" vertical="center" wrapText="1"/>
    </xf>
    <xf numFmtId="49" fontId="2" fillId="7" borderId="17" xfId="2" applyNumberFormat="1" applyFont="1" applyFill="1" applyBorder="1" applyAlignment="1">
      <alignment horizontal="left" vertical="center" shrinkToFit="1"/>
    </xf>
    <xf numFmtId="49" fontId="4" fillId="7" borderId="16" xfId="2" applyNumberFormat="1" applyFont="1" applyFill="1" applyBorder="1" applyAlignment="1">
      <alignment horizontal="left" vertical="center" shrinkToFit="1"/>
    </xf>
    <xf numFmtId="49" fontId="4" fillId="7" borderId="15" xfId="2" applyNumberFormat="1" applyFont="1" applyFill="1" applyBorder="1" applyAlignment="1">
      <alignment horizontal="left" vertical="center" shrinkToFit="1"/>
    </xf>
    <xf numFmtId="49" fontId="4" fillId="7" borderId="12" xfId="2" applyNumberFormat="1" applyFont="1" applyFill="1" applyBorder="1" applyAlignment="1">
      <alignment horizontal="left" vertical="center" shrinkToFit="1"/>
    </xf>
    <xf numFmtId="49" fontId="4" fillId="7" borderId="11" xfId="2" applyNumberFormat="1" applyFont="1" applyFill="1" applyBorder="1" applyAlignment="1">
      <alignment horizontal="left" vertical="center" shrinkToFit="1"/>
    </xf>
    <xf numFmtId="49" fontId="4" fillId="7" borderId="10" xfId="2" applyNumberFormat="1" applyFont="1" applyFill="1" applyBorder="1" applyAlignment="1">
      <alignment horizontal="left" vertical="center" shrinkToFit="1"/>
    </xf>
    <xf numFmtId="0" fontId="2" fillId="7" borderId="17" xfId="2" applyNumberFormat="1" applyFont="1" applyFill="1" applyBorder="1" applyAlignment="1">
      <alignment horizontal="left" vertical="center" shrinkToFit="1"/>
    </xf>
    <xf numFmtId="0" fontId="2" fillId="7" borderId="16" xfId="2" applyNumberFormat="1" applyFont="1" applyFill="1" applyBorder="1" applyAlignment="1">
      <alignment horizontal="left" vertical="center" shrinkToFit="1"/>
    </xf>
    <xf numFmtId="0" fontId="4" fillId="7" borderId="16" xfId="2" applyNumberFormat="1" applyFont="1" applyFill="1" applyBorder="1" applyAlignment="1">
      <alignment horizontal="left" vertical="center" shrinkToFit="1"/>
    </xf>
    <xf numFmtId="0" fontId="4" fillId="7" borderId="15" xfId="2" applyNumberFormat="1" applyFont="1" applyFill="1" applyBorder="1" applyAlignment="1">
      <alignment horizontal="left" vertical="center" shrinkToFit="1"/>
    </xf>
    <xf numFmtId="0" fontId="4" fillId="7" borderId="12" xfId="2" applyNumberFormat="1" applyFont="1" applyFill="1" applyBorder="1" applyAlignment="1">
      <alignment horizontal="left" vertical="center" shrinkToFit="1"/>
    </xf>
    <xf numFmtId="0" fontId="4" fillId="7" borderId="11" xfId="2" applyNumberFormat="1" applyFont="1" applyFill="1" applyBorder="1" applyAlignment="1">
      <alignment horizontal="left" vertical="center" shrinkToFit="1"/>
    </xf>
    <xf numFmtId="0" fontId="4" fillId="7" borderId="10" xfId="2" applyNumberFormat="1" applyFont="1" applyFill="1" applyBorder="1" applyAlignment="1">
      <alignment horizontal="left" vertical="center" shrinkToFit="1"/>
    </xf>
    <xf numFmtId="0" fontId="2" fillId="7" borderId="15" xfId="2" applyNumberFormat="1" applyFont="1" applyFill="1" applyBorder="1" applyAlignment="1">
      <alignment horizontal="left" vertical="center" shrinkToFit="1"/>
    </xf>
    <xf numFmtId="0" fontId="2" fillId="7" borderId="12" xfId="2" applyNumberFormat="1" applyFont="1" applyFill="1" applyBorder="1" applyAlignment="1">
      <alignment horizontal="left" vertical="center" shrinkToFit="1"/>
    </xf>
    <xf numFmtId="0" fontId="2" fillId="7" borderId="11" xfId="2" applyNumberFormat="1" applyFont="1" applyFill="1" applyBorder="1" applyAlignment="1">
      <alignment horizontal="left" vertical="center" shrinkToFit="1"/>
    </xf>
    <xf numFmtId="0" fontId="2" fillId="7" borderId="10" xfId="2" applyNumberFormat="1" applyFont="1" applyFill="1" applyBorder="1" applyAlignment="1">
      <alignment horizontal="left" vertical="center" shrinkToFit="1"/>
    </xf>
    <xf numFmtId="0" fontId="23" fillId="0" borderId="0" xfId="2" applyFont="1" applyAlignment="1">
      <alignment horizontal="left" vertical="center" wrapText="1"/>
    </xf>
    <xf numFmtId="49" fontId="2" fillId="7" borderId="16" xfId="2" applyNumberFormat="1" applyFont="1" applyFill="1" applyBorder="1" applyAlignment="1">
      <alignment horizontal="left" vertical="center" shrinkToFit="1"/>
    </xf>
    <xf numFmtId="0" fontId="41" fillId="0" borderId="0" xfId="1" applyFont="1" applyFill="1" applyBorder="1" applyAlignment="1">
      <alignment horizontal="left" vertical="center" shrinkToFit="1"/>
    </xf>
    <xf numFmtId="0" fontId="2" fillId="0" borderId="9" xfId="1" applyFont="1" applyBorder="1" applyAlignment="1">
      <alignment horizontal="center" vertical="center" wrapText="1"/>
    </xf>
    <xf numFmtId="0" fontId="2" fillId="0" borderId="9" xfId="1" applyFont="1" applyBorder="1" applyAlignment="1">
      <alignment horizontal="center" vertical="center"/>
    </xf>
    <xf numFmtId="0" fontId="2" fillId="0" borderId="2" xfId="1" applyFont="1" applyBorder="1" applyAlignment="1">
      <alignment horizontal="center" vertical="center"/>
    </xf>
    <xf numFmtId="49" fontId="12" fillId="0" borderId="0" xfId="2" applyNumberFormat="1" applyFont="1" applyFill="1" applyBorder="1" applyAlignment="1">
      <alignment horizontal="center" vertical="center"/>
    </xf>
    <xf numFmtId="0" fontId="27" fillId="0" borderId="0" xfId="3" quotePrefix="1" applyFont="1" applyFill="1" applyAlignment="1">
      <alignment horizontal="left"/>
    </xf>
    <xf numFmtId="0" fontId="52" fillId="0" borderId="0" xfId="3" quotePrefix="1" applyFont="1" applyFill="1" applyBorder="1" applyAlignment="1">
      <alignment horizontal="center" vertical="center"/>
    </xf>
    <xf numFmtId="0" fontId="33" fillId="0" borderId="4" xfId="2" applyNumberFormat="1" applyFont="1" applyFill="1" applyBorder="1" applyAlignment="1">
      <alignment horizontal="center" vertical="center" shrinkToFit="1"/>
    </xf>
    <xf numFmtId="0" fontId="33" fillId="0" borderId="0" xfId="2" applyNumberFormat="1" applyFont="1" applyFill="1" applyBorder="1" applyAlignment="1">
      <alignment horizontal="center" vertical="center" shrinkToFit="1"/>
    </xf>
    <xf numFmtId="0" fontId="33" fillId="0" borderId="2" xfId="2" applyNumberFormat="1" applyFont="1" applyFill="1" applyBorder="1" applyAlignment="1">
      <alignment horizontal="center" vertical="center" shrinkToFit="1"/>
    </xf>
    <xf numFmtId="0" fontId="24" fillId="0" borderId="7" xfId="2" applyNumberFormat="1" applyFont="1" applyFill="1" applyBorder="1" applyAlignment="1">
      <alignment horizontal="center" vertical="center"/>
    </xf>
    <xf numFmtId="0" fontId="24" fillId="0" borderId="5" xfId="2" applyNumberFormat="1" applyFont="1" applyFill="1" applyBorder="1" applyAlignment="1">
      <alignment horizontal="center" vertical="center"/>
    </xf>
    <xf numFmtId="0" fontId="24" fillId="0" borderId="1" xfId="2" applyNumberFormat="1" applyFont="1" applyFill="1" applyBorder="1" applyAlignment="1">
      <alignment horizontal="center" vertical="center"/>
    </xf>
    <xf numFmtId="49" fontId="35" fillId="0" borderId="0" xfId="2" applyNumberFormat="1" applyFont="1" applyFill="1" applyBorder="1" applyAlignment="1">
      <alignment horizontal="left" vertical="center" wrapText="1"/>
    </xf>
    <xf numFmtId="0" fontId="22" fillId="0" borderId="9" xfId="2" applyFont="1" applyBorder="1" applyAlignment="1">
      <alignment horizontal="center" vertical="center"/>
    </xf>
    <xf numFmtId="0" fontId="27" fillId="0" borderId="41" xfId="3" quotePrefix="1" applyFont="1" applyFill="1" applyBorder="1" applyAlignment="1">
      <alignment horizontal="left"/>
    </xf>
    <xf numFmtId="0" fontId="27" fillId="0" borderId="0" xfId="3" quotePrefix="1" applyFont="1" applyFill="1" applyBorder="1" applyAlignment="1">
      <alignment horizontal="left"/>
    </xf>
    <xf numFmtId="0" fontId="12" fillId="0" borderId="6" xfId="2" applyFont="1" applyBorder="1" applyAlignment="1">
      <alignment horizontal="left" vertical="center" wrapText="1"/>
    </xf>
    <xf numFmtId="0" fontId="12" fillId="0" borderId="34" xfId="2" applyFont="1" applyBorder="1" applyAlignment="1">
      <alignment horizontal="left" vertical="center" wrapText="1"/>
    </xf>
    <xf numFmtId="0" fontId="12" fillId="0" borderId="20" xfId="2" applyFont="1" applyBorder="1" applyAlignment="1">
      <alignment horizontal="left" vertical="center" wrapText="1"/>
    </xf>
    <xf numFmtId="0" fontId="12" fillId="0" borderId="33" xfId="2" applyFont="1" applyBorder="1" applyAlignment="1">
      <alignment horizontal="left" vertical="center" wrapText="1"/>
    </xf>
    <xf numFmtId="0" fontId="12" fillId="0" borderId="32" xfId="2" applyFont="1" applyBorder="1" applyAlignment="1">
      <alignment horizontal="left" vertical="center" wrapText="1"/>
    </xf>
    <xf numFmtId="0" fontId="12" fillId="0" borderId="19" xfId="2" applyFont="1" applyBorder="1" applyAlignment="1">
      <alignment horizontal="left" vertical="center" wrapText="1"/>
    </xf>
    <xf numFmtId="0" fontId="12" fillId="0" borderId="31" xfId="2" applyFont="1" applyBorder="1" applyAlignment="1">
      <alignment horizontal="left" vertical="center" wrapText="1"/>
    </xf>
    <xf numFmtId="0" fontId="22" fillId="0" borderId="29" xfId="2" applyNumberFormat="1" applyFont="1" applyBorder="1" applyAlignment="1">
      <alignment horizontal="center" vertical="center"/>
    </xf>
    <xf numFmtId="0" fontId="22" fillId="0" borderId="28" xfId="2" applyNumberFormat="1" applyFont="1" applyBorder="1" applyAlignment="1">
      <alignment horizontal="center" vertical="center"/>
    </xf>
    <xf numFmtId="0" fontId="22" fillId="0" borderId="27" xfId="2" applyNumberFormat="1" applyFont="1" applyBorder="1" applyAlignment="1">
      <alignment horizontal="center" vertical="center"/>
    </xf>
    <xf numFmtId="0" fontId="22" fillId="0" borderId="26" xfId="2" applyNumberFormat="1" applyFont="1" applyBorder="1" applyAlignment="1">
      <alignment horizontal="center" vertical="center"/>
    </xf>
    <xf numFmtId="0" fontId="10" fillId="0" borderId="41" xfId="3" quotePrefix="1" applyFont="1" applyFill="1" applyBorder="1" applyAlignment="1">
      <alignment horizontal="left" wrapText="1"/>
    </xf>
    <xf numFmtId="0" fontId="10" fillId="0" borderId="0" xfId="3" quotePrefix="1" applyFont="1" applyFill="1" applyBorder="1" applyAlignment="1">
      <alignment horizontal="left" wrapText="1"/>
    </xf>
    <xf numFmtId="0" fontId="12" fillId="0" borderId="0" xfId="2" applyFont="1" applyFill="1" applyBorder="1" applyAlignment="1">
      <alignment horizontal="center" vertical="center" shrinkToFit="1"/>
    </xf>
    <xf numFmtId="0" fontId="4" fillId="0" borderId="0" xfId="3" applyFont="1" applyFill="1" applyBorder="1" applyAlignment="1">
      <alignment horizontal="center" vertical="top"/>
    </xf>
    <xf numFmtId="0" fontId="27" fillId="0" borderId="9" xfId="2" applyNumberFormat="1" applyFont="1" applyFill="1" applyBorder="1" applyAlignment="1">
      <alignment horizontal="center" vertical="center" shrinkToFit="1"/>
    </xf>
    <xf numFmtId="49" fontId="24" fillId="0" borderId="0" xfId="2" applyNumberFormat="1" applyFont="1" applyFill="1" applyBorder="1" applyAlignment="1">
      <alignment horizontal="center" vertical="center"/>
    </xf>
    <xf numFmtId="49" fontId="24" fillId="0" borderId="4" xfId="2" applyNumberFormat="1" applyFont="1" applyFill="1" applyBorder="1" applyAlignment="1">
      <alignment horizontal="center" vertical="center"/>
    </xf>
    <xf numFmtId="49" fontId="24" fillId="0" borderId="2" xfId="2" applyNumberFormat="1" applyFont="1" applyFill="1" applyBorder="1" applyAlignment="1">
      <alignment horizontal="center" vertical="center"/>
    </xf>
    <xf numFmtId="0" fontId="7" fillId="0" borderId="69" xfId="2" applyFont="1" applyFill="1" applyBorder="1" applyAlignment="1">
      <alignment horizontal="left" vertical="center" wrapText="1"/>
    </xf>
    <xf numFmtId="0" fontId="7" fillId="0" borderId="68" xfId="2" applyFont="1" applyFill="1" applyBorder="1" applyAlignment="1">
      <alignment horizontal="left" vertical="center" wrapText="1"/>
    </xf>
    <xf numFmtId="0" fontId="7" fillId="0" borderId="67" xfId="2" applyFont="1" applyFill="1" applyBorder="1" applyAlignment="1">
      <alignment horizontal="left" vertical="center" wrapText="1"/>
    </xf>
    <xf numFmtId="0" fontId="7" fillId="0" borderId="64" xfId="2" applyFont="1" applyFill="1" applyBorder="1" applyAlignment="1">
      <alignment horizontal="left" vertical="center" wrapText="1"/>
    </xf>
    <xf numFmtId="0" fontId="7" fillId="0" borderId="9" xfId="2" applyFont="1" applyFill="1" applyBorder="1" applyAlignment="1">
      <alignment horizontal="left" vertical="center" wrapText="1"/>
    </xf>
    <xf numFmtId="0" fontId="7" fillId="0" borderId="63" xfId="2" applyFont="1" applyFill="1" applyBorder="1" applyAlignment="1">
      <alignment horizontal="left" vertical="center" wrapText="1"/>
    </xf>
    <xf numFmtId="0" fontId="7" fillId="0" borderId="60" xfId="2" applyFont="1" applyFill="1" applyBorder="1" applyAlignment="1">
      <alignment horizontal="left" vertical="center" wrapText="1"/>
    </xf>
    <xf numFmtId="0" fontId="7" fillId="0" borderId="59" xfId="2" applyFont="1" applyFill="1" applyBorder="1" applyAlignment="1">
      <alignment horizontal="left" vertical="center" wrapText="1"/>
    </xf>
    <xf numFmtId="0" fontId="7" fillId="0" borderId="58" xfId="2" applyFont="1" applyFill="1" applyBorder="1" applyAlignment="1">
      <alignment horizontal="left" vertical="center" wrapText="1"/>
    </xf>
    <xf numFmtId="49" fontId="24" fillId="0" borderId="6" xfId="2" applyNumberFormat="1" applyFont="1" applyFill="1" applyBorder="1" applyAlignment="1">
      <alignment horizontal="left" vertical="center"/>
    </xf>
    <xf numFmtId="49" fontId="24" fillId="0" borderId="0" xfId="2" applyNumberFormat="1" applyFont="1" applyFill="1" applyBorder="1" applyAlignment="1">
      <alignment horizontal="left" vertical="center"/>
    </xf>
    <xf numFmtId="49" fontId="24" fillId="0" borderId="57" xfId="2" applyNumberFormat="1" applyFont="1" applyFill="1" applyBorder="1" applyAlignment="1">
      <alignment horizontal="left" vertical="center"/>
    </xf>
    <xf numFmtId="0" fontId="12" fillId="0" borderId="0" xfId="2" applyFont="1" applyFill="1" applyAlignment="1">
      <alignment horizontal="center" vertical="center" wrapText="1"/>
    </xf>
    <xf numFmtId="0" fontId="53" fillId="0" borderId="17" xfId="1" applyFont="1" applyFill="1" applyBorder="1" applyAlignment="1">
      <alignment horizontal="center" vertical="center"/>
    </xf>
    <xf numFmtId="0" fontId="53" fillId="0" borderId="16" xfId="1" applyFont="1" applyFill="1" applyBorder="1" applyAlignment="1">
      <alignment horizontal="center" vertical="center"/>
    </xf>
    <xf numFmtId="0" fontId="53" fillId="0" borderId="15" xfId="1" applyFont="1" applyFill="1" applyBorder="1" applyAlignment="1">
      <alignment horizontal="center" vertical="center"/>
    </xf>
    <xf numFmtId="0" fontId="53" fillId="0" borderId="12" xfId="1" applyFont="1" applyFill="1" applyBorder="1" applyAlignment="1">
      <alignment horizontal="center" vertical="center"/>
    </xf>
    <xf numFmtId="0" fontId="53" fillId="0" borderId="11" xfId="1" applyFont="1" applyFill="1" applyBorder="1" applyAlignment="1">
      <alignment horizontal="center" vertical="center"/>
    </xf>
    <xf numFmtId="0" fontId="53" fillId="0" borderId="10" xfId="1" applyFont="1" applyFill="1" applyBorder="1" applyAlignment="1">
      <alignment horizontal="center" vertical="center"/>
    </xf>
    <xf numFmtId="0" fontId="31" fillId="0" borderId="34" xfId="2" applyFont="1" applyFill="1" applyBorder="1" applyAlignment="1">
      <alignment vertical="center" shrinkToFit="1"/>
    </xf>
    <xf numFmtId="0" fontId="31" fillId="0" borderId="20" xfId="2" applyFont="1" applyFill="1" applyBorder="1" applyAlignment="1">
      <alignment vertical="center" shrinkToFit="1"/>
    </xf>
    <xf numFmtId="0" fontId="31" fillId="0" borderId="33" xfId="2" applyFont="1" applyFill="1" applyBorder="1" applyAlignment="1">
      <alignment vertical="center" shrinkToFit="1"/>
    </xf>
    <xf numFmtId="0" fontId="31" fillId="0" borderId="48" xfId="2" applyFont="1" applyFill="1" applyBorder="1" applyAlignment="1">
      <alignment vertical="center" shrinkToFit="1"/>
    </xf>
    <xf numFmtId="0" fontId="31" fillId="0" borderId="0" xfId="2" applyFont="1" applyFill="1" applyBorder="1" applyAlignment="1">
      <alignment vertical="center" shrinkToFit="1"/>
    </xf>
    <xf numFmtId="0" fontId="31" fillId="0" borderId="47" xfId="2" applyFont="1" applyFill="1" applyBorder="1" applyAlignment="1">
      <alignment vertical="center" shrinkToFit="1"/>
    </xf>
    <xf numFmtId="0" fontId="31" fillId="0" borderId="32" xfId="2" applyFont="1" applyFill="1" applyBorder="1" applyAlignment="1">
      <alignment vertical="center" shrinkToFit="1"/>
    </xf>
    <xf numFmtId="0" fontId="31" fillId="0" borderId="19" xfId="2" applyFont="1" applyFill="1" applyBorder="1" applyAlignment="1">
      <alignment vertical="center" shrinkToFit="1"/>
    </xf>
    <xf numFmtId="0" fontId="31" fillId="0" borderId="31" xfId="2" applyFont="1" applyFill="1" applyBorder="1" applyAlignment="1">
      <alignment vertical="center" shrinkToFit="1"/>
    </xf>
    <xf numFmtId="0" fontId="31" fillId="0" borderId="34" xfId="2" applyNumberFormat="1" applyFont="1" applyFill="1" applyBorder="1" applyAlignment="1">
      <alignment horizontal="center" vertical="center"/>
    </xf>
    <xf numFmtId="0" fontId="31" fillId="0" borderId="33" xfId="2" applyNumberFormat="1" applyFont="1" applyFill="1" applyBorder="1" applyAlignment="1">
      <alignment horizontal="center" vertical="center"/>
    </xf>
    <xf numFmtId="0" fontId="31" fillId="0" borderId="32" xfId="2" applyNumberFormat="1" applyFont="1" applyFill="1" applyBorder="1" applyAlignment="1">
      <alignment horizontal="center" vertical="center"/>
    </xf>
    <xf numFmtId="0" fontId="31" fillId="0" borderId="31" xfId="2" applyNumberFormat="1" applyFont="1" applyFill="1" applyBorder="1" applyAlignment="1">
      <alignment horizontal="center" vertical="center"/>
    </xf>
    <xf numFmtId="0" fontId="10" fillId="0" borderId="0" xfId="3" quotePrefix="1" applyFont="1" applyFill="1" applyAlignment="1">
      <alignment horizontal="left" vertical="center"/>
    </xf>
    <xf numFmtId="0" fontId="10" fillId="0" borderId="11" xfId="3" quotePrefix="1" applyFont="1" applyFill="1" applyBorder="1" applyAlignment="1">
      <alignment horizontal="left" vertical="center"/>
    </xf>
    <xf numFmtId="178" fontId="24" fillId="0" borderId="84" xfId="2" applyNumberFormat="1" applyFont="1" applyFill="1" applyBorder="1" applyAlignment="1">
      <alignment horizontal="center" vertical="center" shrinkToFit="1"/>
    </xf>
    <xf numFmtId="178" fontId="24" fillId="0" borderId="16" xfId="2" applyNumberFormat="1" applyFont="1" applyFill="1" applyBorder="1" applyAlignment="1">
      <alignment horizontal="center" vertical="center" shrinkToFit="1"/>
    </xf>
    <xf numFmtId="178" fontId="24" fillId="0" borderId="15" xfId="2" applyNumberFormat="1" applyFont="1" applyFill="1" applyBorder="1" applyAlignment="1">
      <alignment horizontal="center" vertical="center" shrinkToFit="1"/>
    </xf>
    <xf numFmtId="178" fontId="24" fillId="0" borderId="48" xfId="2" applyNumberFormat="1" applyFont="1" applyFill="1" applyBorder="1" applyAlignment="1">
      <alignment horizontal="center" vertical="center" shrinkToFit="1"/>
    </xf>
    <xf numFmtId="178" fontId="24" fillId="0" borderId="0" xfId="2" applyNumberFormat="1" applyFont="1" applyFill="1" applyBorder="1" applyAlignment="1">
      <alignment horizontal="center" vertical="center" shrinkToFit="1"/>
    </xf>
    <xf numFmtId="178" fontId="24" fillId="0" borderId="13" xfId="2" applyNumberFormat="1" applyFont="1" applyFill="1" applyBorder="1" applyAlignment="1">
      <alignment horizontal="center" vertical="center" shrinkToFit="1"/>
    </xf>
    <xf numFmtId="178" fontId="24" fillId="0" borderId="78" xfId="2" applyNumberFormat="1" applyFont="1" applyFill="1" applyBorder="1" applyAlignment="1">
      <alignment horizontal="center" vertical="center" shrinkToFit="1"/>
    </xf>
    <xf numFmtId="178" fontId="24" fillId="0" borderId="11" xfId="2" applyNumberFormat="1" applyFont="1" applyFill="1" applyBorder="1" applyAlignment="1">
      <alignment horizontal="center" vertical="center" shrinkToFit="1"/>
    </xf>
    <xf numFmtId="178" fontId="24" fillId="0" borderId="10" xfId="2" applyNumberFormat="1" applyFont="1" applyFill="1" applyBorder="1" applyAlignment="1">
      <alignment horizontal="center" vertical="center" shrinkToFit="1"/>
    </xf>
    <xf numFmtId="0" fontId="27" fillId="11" borderId="80" xfId="2" applyFont="1" applyFill="1" applyBorder="1" applyAlignment="1">
      <alignment horizontal="center" vertical="center" wrapText="1"/>
    </xf>
    <xf numFmtId="0" fontId="27" fillId="11" borderId="20" xfId="2" applyFont="1" applyFill="1" applyBorder="1" applyAlignment="1">
      <alignment horizontal="center" vertical="center" wrapText="1"/>
    </xf>
    <xf numFmtId="0" fontId="27" fillId="11" borderId="33" xfId="2" applyFont="1" applyFill="1" applyBorder="1" applyAlignment="1">
      <alignment horizontal="center" vertical="center" wrapText="1"/>
    </xf>
    <xf numFmtId="0" fontId="27" fillId="11" borderId="14" xfId="2" applyFont="1" applyFill="1" applyBorder="1" applyAlignment="1">
      <alignment horizontal="center" vertical="center" wrapText="1"/>
    </xf>
    <xf numFmtId="0" fontId="27" fillId="11" borderId="0" xfId="2" applyFont="1" applyFill="1" applyBorder="1" applyAlignment="1">
      <alignment horizontal="center" vertical="center" wrapText="1"/>
    </xf>
    <xf numFmtId="0" fontId="27" fillId="11" borderId="47" xfId="2" applyFont="1" applyFill="1" applyBorder="1" applyAlignment="1">
      <alignment horizontal="center" vertical="center" wrapText="1"/>
    </xf>
    <xf numFmtId="0" fontId="27" fillId="11" borderId="12" xfId="2" applyFont="1" applyFill="1" applyBorder="1" applyAlignment="1">
      <alignment horizontal="center" vertical="center" wrapText="1"/>
    </xf>
    <xf numFmtId="0" fontId="27" fillId="11" borderId="11" xfId="2" applyFont="1" applyFill="1" applyBorder="1" applyAlignment="1">
      <alignment horizontal="center" vertical="center" wrapText="1"/>
    </xf>
    <xf numFmtId="0" fontId="27" fillId="11" borderId="79" xfId="2" applyFont="1" applyFill="1" applyBorder="1" applyAlignment="1">
      <alignment horizontal="center" vertical="center" wrapText="1"/>
    </xf>
    <xf numFmtId="0" fontId="31" fillId="0" borderId="78" xfId="2" applyNumberFormat="1" applyFont="1" applyFill="1" applyBorder="1" applyAlignment="1">
      <alignment horizontal="center" vertical="center"/>
    </xf>
    <xf numFmtId="0" fontId="31" fillId="0" borderId="79" xfId="2" applyNumberFormat="1" applyFont="1" applyFill="1" applyBorder="1" applyAlignment="1">
      <alignment horizontal="center" vertical="center"/>
    </xf>
    <xf numFmtId="0" fontId="54" fillId="2" borderId="0" xfId="1" applyFont="1" applyFill="1" applyAlignment="1">
      <alignment horizontal="left" vertical="center"/>
    </xf>
    <xf numFmtId="0" fontId="49" fillId="2" borderId="65" xfId="1" applyFont="1" applyFill="1" applyBorder="1" applyAlignment="1">
      <alignment horizontal="left" vertical="center"/>
    </xf>
    <xf numFmtId="0" fontId="54" fillId="2" borderId="100" xfId="1" applyFont="1" applyFill="1" applyBorder="1" applyAlignment="1">
      <alignment horizontal="center" vertical="center"/>
    </xf>
    <xf numFmtId="0" fontId="54" fillId="2" borderId="89" xfId="1" applyFont="1" applyFill="1" applyBorder="1" applyAlignment="1">
      <alignment horizontal="center" vertical="center"/>
    </xf>
    <xf numFmtId="0" fontId="54" fillId="2" borderId="93" xfId="1" applyFont="1" applyFill="1" applyBorder="1" applyAlignment="1">
      <alignment horizontal="center" vertical="center"/>
    </xf>
    <xf numFmtId="0" fontId="26" fillId="11" borderId="34" xfId="2" applyFont="1" applyFill="1" applyBorder="1" applyAlignment="1">
      <alignment horizontal="center" vertical="center"/>
    </xf>
    <xf numFmtId="0" fontId="26" fillId="11" borderId="33" xfId="2" applyFont="1" applyFill="1" applyBorder="1" applyAlignment="1">
      <alignment horizontal="center" vertical="center"/>
    </xf>
    <xf numFmtId="0" fontId="26" fillId="11" borderId="48" xfId="2" applyFont="1" applyFill="1" applyBorder="1" applyAlignment="1">
      <alignment horizontal="center" vertical="center"/>
    </xf>
    <xf numFmtId="0" fontId="26" fillId="11" borderId="47" xfId="2" applyFont="1" applyFill="1" applyBorder="1" applyAlignment="1">
      <alignment horizontal="center" vertical="center"/>
    </xf>
    <xf numFmtId="0" fontId="26" fillId="11" borderId="32" xfId="2" applyFont="1" applyFill="1" applyBorder="1" applyAlignment="1">
      <alignment horizontal="center" vertical="center"/>
    </xf>
    <xf numFmtId="0" fontId="26" fillId="11" borderId="31" xfId="2" applyFont="1" applyFill="1" applyBorder="1" applyAlignment="1">
      <alignment horizontal="center" vertical="center"/>
    </xf>
    <xf numFmtId="0" fontId="31" fillId="0" borderId="34" xfId="2" applyFont="1" applyFill="1" applyBorder="1" applyAlignment="1">
      <alignment horizontal="center" vertical="center" shrinkToFit="1"/>
    </xf>
    <xf numFmtId="0" fontId="31" fillId="0" borderId="20" xfId="2" applyFont="1" applyFill="1" applyBorder="1" applyAlignment="1">
      <alignment horizontal="center" vertical="center" shrinkToFit="1"/>
    </xf>
    <xf numFmtId="0" fontId="31" fillId="0" borderId="48" xfId="2" applyFont="1" applyFill="1" applyBorder="1" applyAlignment="1">
      <alignment horizontal="center" vertical="center" shrinkToFit="1"/>
    </xf>
    <xf numFmtId="0" fontId="31" fillId="0" borderId="0" xfId="2" applyFont="1" applyFill="1" applyBorder="1" applyAlignment="1">
      <alignment horizontal="center" vertical="center" shrinkToFit="1"/>
    </xf>
    <xf numFmtId="0" fontId="31" fillId="0" borderId="32" xfId="2" applyFont="1" applyFill="1" applyBorder="1" applyAlignment="1">
      <alignment horizontal="center" vertical="center" shrinkToFit="1"/>
    </xf>
    <xf numFmtId="0" fontId="31" fillId="0" borderId="19" xfId="2" applyFont="1" applyFill="1" applyBorder="1" applyAlignment="1">
      <alignment horizontal="center" vertical="center" shrinkToFit="1"/>
    </xf>
    <xf numFmtId="0" fontId="33" fillId="0" borderId="34" xfId="2" applyFont="1" applyFill="1" applyBorder="1" applyAlignment="1">
      <alignment horizontal="left" vertical="center" shrinkToFit="1"/>
    </xf>
    <xf numFmtId="0" fontId="33" fillId="0" borderId="20" xfId="2" applyFont="1" applyFill="1" applyBorder="1" applyAlignment="1">
      <alignment horizontal="left" vertical="center" shrinkToFit="1"/>
    </xf>
    <xf numFmtId="0" fontId="33" fillId="0" borderId="81" xfId="2" applyFont="1" applyFill="1" applyBorder="1" applyAlignment="1">
      <alignment horizontal="left" vertical="center" shrinkToFit="1"/>
    </xf>
    <xf numFmtId="0" fontId="33" fillId="0" borderId="48" xfId="2" applyFont="1" applyFill="1" applyBorder="1" applyAlignment="1">
      <alignment horizontal="left" vertical="center" shrinkToFit="1"/>
    </xf>
    <xf numFmtId="0" fontId="33" fillId="0" borderId="0" xfId="2" applyFont="1" applyFill="1" applyBorder="1" applyAlignment="1">
      <alignment horizontal="left" vertical="center" shrinkToFit="1"/>
    </xf>
    <xf numFmtId="0" fontId="33" fillId="0" borderId="13" xfId="2" applyFont="1" applyFill="1" applyBorder="1" applyAlignment="1">
      <alignment horizontal="left" vertical="center" shrinkToFit="1"/>
    </xf>
    <xf numFmtId="0" fontId="33" fillId="0" borderId="78" xfId="2" applyFont="1" applyFill="1" applyBorder="1" applyAlignment="1">
      <alignment horizontal="left" vertical="center" shrinkToFit="1"/>
    </xf>
    <xf numFmtId="0" fontId="33" fillId="0" borderId="11" xfId="2" applyFont="1" applyFill="1" applyBorder="1" applyAlignment="1">
      <alignment horizontal="left" vertical="center" shrinkToFit="1"/>
    </xf>
    <xf numFmtId="0" fontId="33" fillId="0" borderId="10" xfId="2" applyFont="1" applyFill="1" applyBorder="1" applyAlignment="1">
      <alignment horizontal="left" vertical="center" shrinkToFit="1"/>
    </xf>
    <xf numFmtId="49" fontId="10" fillId="0" borderId="0" xfId="2" applyNumberFormat="1" applyFont="1" applyFill="1" applyBorder="1" applyAlignment="1">
      <alignment horizontal="left" vertical="center"/>
    </xf>
    <xf numFmtId="49" fontId="35" fillId="6" borderId="17" xfId="2" applyNumberFormat="1" applyFont="1" applyFill="1" applyBorder="1" applyAlignment="1">
      <alignment horizontal="center" vertical="center"/>
    </xf>
    <xf numFmtId="49" fontId="35" fillId="6" borderId="16" xfId="2" applyNumberFormat="1" applyFont="1" applyFill="1" applyBorder="1" applyAlignment="1">
      <alignment horizontal="center" vertical="center"/>
    </xf>
    <xf numFmtId="49" fontId="35" fillId="6" borderId="18" xfId="2" applyNumberFormat="1" applyFont="1" applyFill="1" applyBorder="1" applyAlignment="1">
      <alignment horizontal="center" vertical="center"/>
    </xf>
    <xf numFmtId="49" fontId="35" fillId="6" borderId="14" xfId="2" applyNumberFormat="1" applyFont="1" applyFill="1" applyBorder="1" applyAlignment="1">
      <alignment horizontal="center" vertical="center"/>
    </xf>
    <xf numFmtId="49" fontId="35" fillId="6" borderId="0" xfId="2" applyNumberFormat="1" applyFont="1" applyFill="1" applyBorder="1" applyAlignment="1">
      <alignment horizontal="center" vertical="center"/>
    </xf>
    <xf numFmtId="49" fontId="35" fillId="6" borderId="5" xfId="2" applyNumberFormat="1" applyFont="1" applyFill="1" applyBorder="1" applyAlignment="1">
      <alignment horizontal="center" vertical="center"/>
    </xf>
    <xf numFmtId="49" fontId="35" fillId="6" borderId="95" xfId="2" applyNumberFormat="1" applyFont="1" applyFill="1" applyBorder="1" applyAlignment="1">
      <alignment horizontal="center" vertical="center"/>
    </xf>
    <xf numFmtId="49" fontId="35" fillId="6" borderId="2" xfId="2" applyNumberFormat="1" applyFont="1" applyFill="1" applyBorder="1" applyAlignment="1">
      <alignment horizontal="center" vertical="center"/>
    </xf>
    <xf numFmtId="49" fontId="35" fillId="6" borderId="1" xfId="2" applyNumberFormat="1" applyFont="1" applyFill="1" applyBorder="1" applyAlignment="1">
      <alignment horizontal="center" vertical="center"/>
    </xf>
    <xf numFmtId="49" fontId="24" fillId="6" borderId="77" xfId="2" applyNumberFormat="1" applyFont="1" applyFill="1" applyBorder="1" applyAlignment="1">
      <alignment horizontal="center" vertical="center"/>
    </xf>
    <xf numFmtId="49" fontId="24" fillId="6" borderId="16" xfId="2" applyNumberFormat="1" applyFont="1" applyFill="1" applyBorder="1" applyAlignment="1">
      <alignment horizontal="center" vertical="center"/>
    </xf>
    <xf numFmtId="49" fontId="24" fillId="6" borderId="6" xfId="2" applyNumberFormat="1" applyFont="1" applyFill="1" applyBorder="1" applyAlignment="1">
      <alignment horizontal="center" vertical="center"/>
    </xf>
    <xf numFmtId="49" fontId="24" fillId="6" borderId="0" xfId="2" applyNumberFormat="1" applyFont="1" applyFill="1" applyBorder="1" applyAlignment="1">
      <alignment horizontal="center" vertical="center"/>
    </xf>
    <xf numFmtId="49" fontId="24" fillId="6" borderId="3" xfId="2" applyNumberFormat="1" applyFont="1" applyFill="1" applyBorder="1" applyAlignment="1">
      <alignment horizontal="center" vertical="center"/>
    </xf>
    <xf numFmtId="49" fontId="24" fillId="6" borderId="2" xfId="2" applyNumberFormat="1" applyFont="1" applyFill="1" applyBorder="1" applyAlignment="1">
      <alignment horizontal="center" vertical="center"/>
    </xf>
    <xf numFmtId="49" fontId="33" fillId="6" borderId="76" xfId="2" applyNumberFormat="1" applyFont="1" applyFill="1" applyBorder="1" applyAlignment="1">
      <alignment horizontal="left" vertical="center"/>
    </xf>
    <xf numFmtId="49" fontId="33" fillId="6" borderId="75" xfId="2" applyNumberFormat="1" applyFont="1" applyFill="1" applyBorder="1" applyAlignment="1">
      <alignment horizontal="left" vertical="center"/>
    </xf>
    <xf numFmtId="49" fontId="33" fillId="6" borderId="74" xfId="2" applyNumberFormat="1" applyFont="1" applyFill="1" applyBorder="1" applyAlignment="1">
      <alignment horizontal="left" vertical="center"/>
    </xf>
    <xf numFmtId="49" fontId="33" fillId="6" borderId="30" xfId="2" applyNumberFormat="1" applyFont="1" applyFill="1" applyBorder="1" applyAlignment="1">
      <alignment horizontal="left" vertical="center"/>
    </xf>
    <xf numFmtId="49" fontId="33" fillId="6" borderId="9" xfId="2" applyNumberFormat="1" applyFont="1" applyFill="1" applyBorder="1" applyAlignment="1">
      <alignment horizontal="left" vertical="center"/>
    </xf>
    <xf numFmtId="49" fontId="33" fillId="6" borderId="73" xfId="2" applyNumberFormat="1" applyFont="1" applyFill="1" applyBorder="1" applyAlignment="1">
      <alignment horizontal="left" vertical="center"/>
    </xf>
    <xf numFmtId="49" fontId="35" fillId="0" borderId="14" xfId="2" applyNumberFormat="1" applyFont="1" applyFill="1" applyBorder="1" applyAlignment="1">
      <alignment horizontal="center" vertical="center"/>
    </xf>
    <xf numFmtId="49" fontId="35" fillId="0" borderId="0" xfId="2" applyNumberFormat="1" applyFont="1" applyFill="1" applyBorder="1" applyAlignment="1">
      <alignment horizontal="center" vertical="center"/>
    </xf>
    <xf numFmtId="49" fontId="35" fillId="0" borderId="5" xfId="2" applyNumberFormat="1" applyFont="1" applyFill="1" applyBorder="1" applyAlignment="1">
      <alignment horizontal="center" vertical="center"/>
    </xf>
    <xf numFmtId="49" fontId="35" fillId="0" borderId="56" xfId="2" applyNumberFormat="1" applyFont="1" applyFill="1" applyBorder="1" applyAlignment="1">
      <alignment horizontal="center" vertical="center"/>
    </xf>
    <xf numFmtId="49" fontId="35" fillId="0" borderId="53" xfId="2" applyNumberFormat="1" applyFont="1" applyFill="1" applyBorder="1" applyAlignment="1">
      <alignment horizontal="center" vertical="center"/>
    </xf>
    <xf numFmtId="49" fontId="35" fillId="0" borderId="55" xfId="2" applyNumberFormat="1" applyFont="1" applyFill="1" applyBorder="1" applyAlignment="1">
      <alignment horizontal="center" vertical="center"/>
    </xf>
    <xf numFmtId="0" fontId="12" fillId="0" borderId="71" xfId="2" applyFont="1" applyBorder="1" applyAlignment="1">
      <alignment horizontal="center" vertical="center" wrapText="1"/>
    </xf>
    <xf numFmtId="0" fontId="12" fillId="0" borderId="68" xfId="2" applyFont="1" applyBorder="1" applyAlignment="1">
      <alignment horizontal="center" vertical="center" wrapText="1"/>
    </xf>
    <xf numFmtId="0" fontId="12" fillId="0" borderId="70" xfId="2" applyFont="1" applyBorder="1" applyAlignment="1">
      <alignment horizontal="center" vertical="center" wrapText="1"/>
    </xf>
    <xf numFmtId="0" fontId="12" fillId="0" borderId="66" xfId="2" applyFont="1" applyBorder="1" applyAlignment="1">
      <alignment horizontal="center" vertical="center" wrapText="1"/>
    </xf>
    <xf numFmtId="0" fontId="12" fillId="0" borderId="9" xfId="2" applyFont="1" applyBorder="1" applyAlignment="1">
      <alignment horizontal="center" vertical="center" wrapText="1"/>
    </xf>
    <xf numFmtId="0" fontId="12" fillId="0" borderId="65" xfId="2" applyFont="1" applyBorder="1" applyAlignment="1">
      <alignment horizontal="center" vertical="center" wrapText="1"/>
    </xf>
    <xf numFmtId="0" fontId="12" fillId="0" borderId="62" xfId="2" applyFont="1" applyBorder="1" applyAlignment="1">
      <alignment horizontal="center" vertical="center" wrapText="1"/>
    </xf>
    <xf numFmtId="0" fontId="12" fillId="0" borderId="59" xfId="2" applyFont="1" applyBorder="1" applyAlignment="1">
      <alignment horizontal="center" vertical="center" wrapText="1"/>
    </xf>
    <xf numFmtId="0" fontId="12" fillId="0" borderId="61" xfId="2" applyFont="1" applyBorder="1" applyAlignment="1">
      <alignment horizontal="center" vertical="center" wrapText="1"/>
    </xf>
    <xf numFmtId="49" fontId="24" fillId="0" borderId="25" xfId="2" applyNumberFormat="1" applyFont="1" applyFill="1" applyBorder="1" applyAlignment="1">
      <alignment horizontal="center" vertical="center" wrapText="1"/>
    </xf>
    <xf numFmtId="49" fontId="24" fillId="0" borderId="4" xfId="2" applyNumberFormat="1" applyFont="1" applyFill="1" applyBorder="1" applyAlignment="1">
      <alignment horizontal="center" vertical="center" wrapText="1"/>
    </xf>
    <xf numFmtId="49" fontId="24" fillId="0" borderId="48" xfId="2" applyNumberFormat="1" applyFont="1" applyFill="1" applyBorder="1" applyAlignment="1">
      <alignment horizontal="center" vertical="center" wrapText="1"/>
    </xf>
    <xf numFmtId="49" fontId="24" fillId="0" borderId="0" xfId="2" applyNumberFormat="1" applyFont="1" applyFill="1" applyBorder="1" applyAlignment="1">
      <alignment horizontal="center" vertical="center" wrapText="1"/>
    </xf>
    <xf numFmtId="49" fontId="24" fillId="0" borderId="45" xfId="2" applyNumberFormat="1" applyFont="1" applyFill="1" applyBorder="1" applyAlignment="1">
      <alignment horizontal="center" vertical="center" wrapText="1"/>
    </xf>
    <xf numFmtId="49" fontId="24" fillId="0" borderId="2" xfId="2" applyNumberFormat="1" applyFont="1" applyFill="1" applyBorder="1" applyAlignment="1">
      <alignment horizontal="center" vertical="center" wrapText="1"/>
    </xf>
    <xf numFmtId="49" fontId="34" fillId="0" borderId="25" xfId="2" applyNumberFormat="1" applyFont="1" applyFill="1" applyBorder="1" applyAlignment="1">
      <alignment horizontal="center" vertical="center" wrapText="1"/>
    </xf>
    <xf numFmtId="49" fontId="34" fillId="0" borderId="4" xfId="2" applyNumberFormat="1" applyFont="1" applyFill="1" applyBorder="1" applyAlignment="1">
      <alignment horizontal="center" vertical="center" wrapText="1"/>
    </xf>
    <xf numFmtId="49" fontId="34" fillId="0" borderId="24" xfId="2" applyNumberFormat="1" applyFont="1" applyFill="1" applyBorder="1" applyAlignment="1">
      <alignment horizontal="center" vertical="center" wrapText="1"/>
    </xf>
    <xf numFmtId="49" fontId="34" fillId="0" borderId="48" xfId="2" applyNumberFormat="1" applyFont="1" applyFill="1" applyBorder="1" applyAlignment="1">
      <alignment horizontal="center" vertical="center" wrapText="1"/>
    </xf>
    <xf numFmtId="49" fontId="34" fillId="0" borderId="0" xfId="2" applyNumberFormat="1" applyFont="1" applyFill="1" applyBorder="1" applyAlignment="1">
      <alignment horizontal="center" vertical="center" wrapText="1"/>
    </xf>
    <xf numFmtId="49" fontId="34" fillId="0" borderId="47" xfId="2" applyNumberFormat="1" applyFont="1" applyFill="1" applyBorder="1" applyAlignment="1">
      <alignment horizontal="center" vertical="center" wrapText="1"/>
    </xf>
    <xf numFmtId="49" fontId="34" fillId="0" borderId="45" xfId="2" applyNumberFormat="1" applyFont="1" applyFill="1" applyBorder="1" applyAlignment="1">
      <alignment horizontal="center" vertical="center" wrapText="1"/>
    </xf>
    <xf numFmtId="49" fontId="34" fillId="0" borderId="2" xfId="2" applyNumberFormat="1" applyFont="1" applyFill="1" applyBorder="1" applyAlignment="1">
      <alignment horizontal="center" vertical="center" wrapText="1"/>
    </xf>
    <xf numFmtId="49" fontId="34" fillId="0" borderId="23" xfId="2" applyNumberFormat="1" applyFont="1" applyFill="1" applyBorder="1" applyAlignment="1">
      <alignment horizontal="center" vertical="center" wrapText="1"/>
    </xf>
    <xf numFmtId="0" fontId="33" fillId="0" borderId="4" xfId="2" applyNumberFormat="1" applyFont="1" applyFill="1" applyBorder="1" applyAlignment="1">
      <alignment horizontal="center" vertical="center"/>
    </xf>
    <xf numFmtId="0" fontId="33" fillId="0" borderId="0" xfId="2" applyNumberFormat="1" applyFont="1" applyFill="1" applyBorder="1" applyAlignment="1">
      <alignment horizontal="center" vertical="center"/>
    </xf>
    <xf numFmtId="0" fontId="33" fillId="0" borderId="2" xfId="2" applyNumberFormat="1" applyFont="1" applyFill="1" applyBorder="1" applyAlignment="1">
      <alignment horizontal="center" vertical="center"/>
    </xf>
    <xf numFmtId="49" fontId="24" fillId="0" borderId="5" xfId="2" applyNumberFormat="1" applyFont="1" applyFill="1" applyBorder="1" applyAlignment="1">
      <alignment horizontal="left" vertical="center"/>
    </xf>
    <xf numFmtId="0" fontId="22" fillId="0" borderId="28" xfId="2" applyFont="1" applyBorder="1" applyAlignment="1">
      <alignment horizontal="center" vertical="center"/>
    </xf>
    <xf numFmtId="0" fontId="22" fillId="0" borderId="26" xfId="2" applyFont="1" applyBorder="1" applyAlignment="1">
      <alignment horizontal="center" vertical="center"/>
    </xf>
    <xf numFmtId="49" fontId="12" fillId="0" borderId="0" xfId="2" applyNumberFormat="1" applyFont="1" applyFill="1" applyBorder="1" applyAlignment="1">
      <alignment horizontal="left" vertical="center"/>
    </xf>
    <xf numFmtId="0" fontId="22" fillId="0" borderId="0" xfId="3" applyFont="1" applyFill="1" applyBorder="1" applyAlignment="1">
      <alignment horizontal="center" vertical="center" shrinkToFit="1"/>
    </xf>
    <xf numFmtId="49" fontId="12" fillId="0" borderId="8" xfId="2" applyNumberFormat="1" applyFont="1" applyFill="1" applyBorder="1" applyAlignment="1">
      <alignment horizontal="center" vertical="center"/>
    </xf>
    <xf numFmtId="49" fontId="12" fillId="0" borderId="4" xfId="2" applyNumberFormat="1" applyFont="1" applyFill="1" applyBorder="1" applyAlignment="1">
      <alignment horizontal="center" vertical="center"/>
    </xf>
    <xf numFmtId="49" fontId="12" fillId="0" borderId="24" xfId="2" applyNumberFormat="1" applyFont="1" applyFill="1" applyBorder="1" applyAlignment="1">
      <alignment horizontal="center" vertical="center"/>
    </xf>
    <xf numFmtId="49" fontId="12" fillId="0" borderId="6" xfId="2" applyNumberFormat="1" applyFont="1" applyFill="1" applyBorder="1" applyAlignment="1">
      <alignment horizontal="center" vertical="center"/>
    </xf>
    <xf numFmtId="49" fontId="12" fillId="0" borderId="47" xfId="2" applyNumberFormat="1" applyFont="1" applyFill="1" applyBorder="1" applyAlignment="1">
      <alignment horizontal="center" vertical="center"/>
    </xf>
    <xf numFmtId="49" fontId="12" fillId="0" borderId="3" xfId="2" applyNumberFormat="1" applyFont="1" applyFill="1" applyBorder="1" applyAlignment="1">
      <alignment horizontal="center" vertical="center"/>
    </xf>
    <xf numFmtId="49" fontId="12" fillId="0" borderId="2" xfId="2" applyNumberFormat="1" applyFont="1" applyFill="1" applyBorder="1" applyAlignment="1">
      <alignment horizontal="center" vertical="center"/>
    </xf>
    <xf numFmtId="49" fontId="12" fillId="0" borderId="23" xfId="2" applyNumberFormat="1" applyFont="1" applyFill="1" applyBorder="1" applyAlignment="1">
      <alignment horizontal="center" vertical="center"/>
    </xf>
    <xf numFmtId="0" fontId="12" fillId="0" borderId="0" xfId="2" applyFont="1" applyBorder="1" applyAlignment="1">
      <alignment horizontal="left" vertical="top" wrapText="1"/>
    </xf>
    <xf numFmtId="0" fontId="27" fillId="11" borderId="34" xfId="2" applyFont="1" applyFill="1" applyBorder="1" applyAlignment="1">
      <alignment horizontal="center" vertical="center" shrinkToFit="1"/>
    </xf>
    <xf numFmtId="0" fontId="27" fillId="11" borderId="20" xfId="2" applyFont="1" applyFill="1" applyBorder="1" applyAlignment="1">
      <alignment horizontal="center" vertical="center" shrinkToFit="1"/>
    </xf>
    <xf numFmtId="0" fontId="27" fillId="11" borderId="33" xfId="2" applyFont="1" applyFill="1" applyBorder="1" applyAlignment="1">
      <alignment horizontal="center" vertical="center" shrinkToFit="1"/>
    </xf>
    <xf numFmtId="0" fontId="27" fillId="11" borderId="48" xfId="2" applyFont="1" applyFill="1" applyBorder="1" applyAlignment="1">
      <alignment horizontal="center" vertical="center" shrinkToFit="1"/>
    </xf>
    <xf numFmtId="0" fontId="27" fillId="11" borderId="0" xfId="2" applyFont="1" applyFill="1" applyBorder="1" applyAlignment="1">
      <alignment horizontal="center" vertical="center" shrinkToFit="1"/>
    </xf>
    <xf numFmtId="0" fontId="27" fillId="11" borderId="47" xfId="2" applyFont="1" applyFill="1" applyBorder="1" applyAlignment="1">
      <alignment horizontal="center" vertical="center" shrinkToFit="1"/>
    </xf>
    <xf numFmtId="0" fontId="27" fillId="11" borderId="78" xfId="2" applyFont="1" applyFill="1" applyBorder="1" applyAlignment="1">
      <alignment horizontal="center" vertical="center" shrinkToFit="1"/>
    </xf>
    <xf numFmtId="0" fontId="27" fillId="11" borderId="11" xfId="2" applyFont="1" applyFill="1" applyBorder="1" applyAlignment="1">
      <alignment horizontal="center" vertical="center" shrinkToFit="1"/>
    </xf>
    <xf numFmtId="0" fontId="27" fillId="11" borderId="79" xfId="2" applyFont="1" applyFill="1" applyBorder="1" applyAlignment="1">
      <alignment horizontal="center" vertical="center" shrinkToFit="1"/>
    </xf>
    <xf numFmtId="0" fontId="22" fillId="0" borderId="0" xfId="3" applyFont="1" applyFill="1" applyBorder="1" applyAlignment="1">
      <alignment horizontal="center" vertical="center"/>
    </xf>
    <xf numFmtId="0" fontId="22" fillId="0" borderId="0" xfId="3" applyNumberFormat="1" applyFont="1" applyFill="1" applyBorder="1" applyAlignment="1">
      <alignment horizontal="center" vertical="center"/>
    </xf>
    <xf numFmtId="0" fontId="24" fillId="0" borderId="9" xfId="2" applyFont="1" applyFill="1" applyBorder="1" applyAlignment="1">
      <alignment horizontal="center" vertical="center" wrapText="1"/>
    </xf>
    <xf numFmtId="0" fontId="12" fillId="0" borderId="0" xfId="2" applyFont="1" applyFill="1" applyBorder="1" applyAlignment="1">
      <alignment horizontal="center" vertical="center"/>
    </xf>
    <xf numFmtId="0" fontId="22" fillId="0" borderId="0" xfId="3" applyFont="1" applyFill="1" applyBorder="1" applyAlignment="1">
      <alignment horizontal="left" vertical="center" shrinkToFit="1"/>
    </xf>
    <xf numFmtId="0" fontId="22" fillId="0" borderId="0" xfId="3" applyFont="1" applyFill="1" applyBorder="1" applyAlignment="1">
      <alignment horizontal="left" vertical="center"/>
    </xf>
    <xf numFmtId="0" fontId="12" fillId="0" borderId="0" xfId="2" applyFont="1" applyFill="1" applyBorder="1" applyAlignment="1">
      <alignment horizontal="right" vertical="center" shrinkToFit="1"/>
    </xf>
    <xf numFmtId="0" fontId="2" fillId="0" borderId="0" xfId="1" applyFont="1" applyBorder="1" applyAlignment="1">
      <alignment horizontal="center" vertical="center"/>
    </xf>
    <xf numFmtId="0" fontId="12" fillId="0" borderId="21" xfId="3" applyFont="1" applyFill="1" applyBorder="1" applyAlignment="1">
      <alignment horizontal="center" vertical="center"/>
    </xf>
    <xf numFmtId="0" fontId="12" fillId="0" borderId="21" xfId="3" applyFont="1" applyFill="1" applyBorder="1" applyAlignment="1">
      <alignment horizontal="center" vertical="center" shrinkToFit="1"/>
    </xf>
    <xf numFmtId="49" fontId="2" fillId="0" borderId="0" xfId="1" applyNumberFormat="1" applyFont="1" applyFill="1" applyAlignment="1">
      <alignment horizontal="right" vertical="center"/>
    </xf>
    <xf numFmtId="0" fontId="44" fillId="0" borderId="17" xfId="1" applyFont="1" applyFill="1" applyBorder="1" applyAlignment="1">
      <alignment horizontal="center" vertical="center" shrinkToFit="1"/>
    </xf>
    <xf numFmtId="0" fontId="44" fillId="0" borderId="16" xfId="1" applyFont="1" applyFill="1" applyBorder="1" applyAlignment="1">
      <alignment horizontal="center" vertical="center" shrinkToFit="1"/>
    </xf>
    <xf numFmtId="0" fontId="44" fillId="0" borderId="15" xfId="1" applyFont="1" applyFill="1" applyBorder="1" applyAlignment="1">
      <alignment horizontal="center" vertical="center" shrinkToFit="1"/>
    </xf>
    <xf numFmtId="0" fontId="44" fillId="0" borderId="12" xfId="1" applyFont="1" applyFill="1" applyBorder="1" applyAlignment="1">
      <alignment horizontal="center" vertical="center" shrinkToFit="1"/>
    </xf>
    <xf numFmtId="0" fontId="44" fillId="0" borderId="11" xfId="1" applyFont="1" applyFill="1" applyBorder="1" applyAlignment="1">
      <alignment horizontal="center" vertical="center" shrinkToFit="1"/>
    </xf>
    <xf numFmtId="0" fontId="44" fillId="0" borderId="10" xfId="1" applyFont="1" applyFill="1" applyBorder="1" applyAlignment="1">
      <alignment horizontal="center" vertical="center" shrinkToFit="1"/>
    </xf>
    <xf numFmtId="0" fontId="22" fillId="0" borderId="9" xfId="2" applyFont="1" applyBorder="1" applyAlignment="1">
      <alignment horizontal="center" vertical="center" wrapText="1"/>
    </xf>
    <xf numFmtId="0" fontId="22" fillId="0" borderId="29" xfId="2" applyFont="1" applyBorder="1" applyAlignment="1">
      <alignment horizontal="center" vertical="center"/>
    </xf>
    <xf numFmtId="0" fontId="26" fillId="0" borderId="0" xfId="3" applyFont="1" applyFill="1" applyBorder="1" applyAlignment="1">
      <alignment horizontal="center" vertical="center"/>
    </xf>
    <xf numFmtId="0" fontId="33" fillId="0" borderId="0" xfId="2" applyFont="1" applyFill="1" applyAlignment="1">
      <alignment horizontal="left" vertical="center" wrapText="1"/>
    </xf>
    <xf numFmtId="49" fontId="24" fillId="11" borderId="17" xfId="2" applyNumberFormat="1" applyFont="1" applyFill="1" applyBorder="1" applyAlignment="1">
      <alignment horizontal="center" vertical="center" wrapText="1"/>
    </xf>
    <xf numFmtId="49" fontId="24" fillId="11" borderId="16" xfId="2" applyNumberFormat="1" applyFont="1" applyFill="1" applyBorder="1" applyAlignment="1">
      <alignment horizontal="center" vertical="center" wrapText="1"/>
    </xf>
    <xf numFmtId="49" fontId="24" fillId="11" borderId="85" xfId="2" applyNumberFormat="1" applyFont="1" applyFill="1" applyBorder="1" applyAlignment="1">
      <alignment horizontal="center" vertical="center" wrapText="1"/>
    </xf>
    <xf numFmtId="49" fontId="24" fillId="11" borderId="14" xfId="2" applyNumberFormat="1" applyFont="1" applyFill="1" applyBorder="1" applyAlignment="1">
      <alignment horizontal="center" vertical="center" wrapText="1"/>
    </xf>
    <xf numFmtId="49" fontId="24" fillId="11" borderId="0" xfId="2" applyNumberFormat="1" applyFont="1" applyFill="1" applyBorder="1" applyAlignment="1">
      <alignment horizontal="center" vertical="center" wrapText="1"/>
    </xf>
    <xf numFmtId="49" fontId="24" fillId="11" borderId="47" xfId="2" applyNumberFormat="1" applyFont="1" applyFill="1" applyBorder="1" applyAlignment="1">
      <alignment horizontal="center" vertical="center" wrapText="1"/>
    </xf>
    <xf numFmtId="49" fontId="24" fillId="11" borderId="12" xfId="2" applyNumberFormat="1" applyFont="1" applyFill="1" applyBorder="1" applyAlignment="1">
      <alignment horizontal="center" vertical="center" wrapText="1"/>
    </xf>
    <xf numFmtId="49" fontId="24" fillId="11" borderId="11" xfId="2" applyNumberFormat="1" applyFont="1" applyFill="1" applyBorder="1" applyAlignment="1">
      <alignment horizontal="center" vertical="center" wrapText="1"/>
    </xf>
    <xf numFmtId="49" fontId="24" fillId="11" borderId="79" xfId="2" applyNumberFormat="1" applyFont="1" applyFill="1" applyBorder="1" applyAlignment="1">
      <alignment horizontal="center" vertical="center" wrapText="1"/>
    </xf>
    <xf numFmtId="0" fontId="44" fillId="0" borderId="0" xfId="1" applyFont="1" applyFill="1" applyAlignment="1">
      <alignment horizontal="center" vertical="center"/>
    </xf>
    <xf numFmtId="0" fontId="49" fillId="0" borderId="87" xfId="1" applyFont="1" applyBorder="1" applyAlignment="1">
      <alignment horizontal="center" vertical="center"/>
    </xf>
    <xf numFmtId="0" fontId="49" fillId="0" borderId="86" xfId="1" applyFont="1" applyBorder="1" applyAlignment="1">
      <alignment horizontal="center" vertical="center"/>
    </xf>
    <xf numFmtId="0" fontId="26" fillId="0" borderId="20" xfId="2" applyFont="1" applyFill="1" applyBorder="1" applyAlignment="1">
      <alignment horizontal="center" vertical="center"/>
    </xf>
    <xf numFmtId="0" fontId="26" fillId="0" borderId="81" xfId="2" applyFont="1" applyFill="1" applyBorder="1" applyAlignment="1">
      <alignment horizontal="center" vertical="center"/>
    </xf>
    <xf numFmtId="0" fontId="26" fillId="0" borderId="0" xfId="2" applyFont="1" applyFill="1" applyBorder="1" applyAlignment="1">
      <alignment horizontal="center" vertical="center"/>
    </xf>
    <xf numFmtId="0" fontId="26" fillId="0" borderId="13" xfId="2" applyFont="1" applyFill="1" applyBorder="1" applyAlignment="1">
      <alignment horizontal="center" vertical="center"/>
    </xf>
    <xf numFmtId="0" fontId="26" fillId="0" borderId="19" xfId="2" applyFont="1" applyFill="1" applyBorder="1" applyAlignment="1">
      <alignment horizontal="center" vertical="center"/>
    </xf>
    <xf numFmtId="0" fontId="26" fillId="0" borderId="82" xfId="2" applyFont="1" applyFill="1" applyBorder="1" applyAlignment="1">
      <alignment horizontal="center" vertical="center"/>
    </xf>
    <xf numFmtId="0" fontId="41" fillId="0" borderId="32" xfId="1" applyFont="1" applyFill="1" applyBorder="1" applyAlignment="1">
      <alignment horizontal="left" vertical="center" shrinkToFit="1"/>
    </xf>
    <xf numFmtId="0" fontId="41" fillId="0" borderId="19" xfId="1" applyFont="1" applyFill="1" applyBorder="1" applyAlignment="1">
      <alignment horizontal="left" vertical="center" shrinkToFit="1"/>
    </xf>
    <xf numFmtId="0" fontId="41" fillId="0" borderId="31" xfId="1" applyFont="1" applyFill="1" applyBorder="1" applyAlignment="1">
      <alignment horizontal="left" vertical="center" shrinkToFit="1"/>
    </xf>
    <xf numFmtId="0" fontId="27" fillId="11" borderId="17" xfId="2" applyFont="1" applyFill="1" applyBorder="1" applyAlignment="1">
      <alignment horizontal="center" vertical="center"/>
    </xf>
    <xf numFmtId="0" fontId="27" fillId="11" borderId="16" xfId="2" applyFont="1" applyFill="1" applyBorder="1" applyAlignment="1">
      <alignment horizontal="center" vertical="center"/>
    </xf>
    <xf numFmtId="0" fontId="27" fillId="11" borderId="14" xfId="2" applyFont="1" applyFill="1" applyBorder="1" applyAlignment="1">
      <alignment horizontal="center" vertical="center"/>
    </xf>
    <xf numFmtId="0" fontId="27" fillId="11" borderId="0" xfId="2" applyFont="1" applyFill="1" applyBorder="1" applyAlignment="1">
      <alignment horizontal="center" vertical="center"/>
    </xf>
    <xf numFmtId="0" fontId="27" fillId="11" borderId="83" xfId="2" applyFont="1" applyFill="1" applyBorder="1" applyAlignment="1">
      <alignment horizontal="center" vertical="center"/>
    </xf>
    <xf numFmtId="0" fontId="27" fillId="11" borderId="19" xfId="2" applyFont="1" applyFill="1" applyBorder="1" applyAlignment="1">
      <alignment horizontal="center" vertical="center"/>
    </xf>
    <xf numFmtId="0" fontId="31" fillId="0" borderId="84" xfId="2" applyFont="1" applyFill="1" applyBorder="1" applyAlignment="1">
      <alignment horizontal="left" vertical="center" shrinkToFit="1"/>
    </xf>
    <xf numFmtId="0" fontId="31" fillId="0" borderId="16" xfId="2" applyFont="1" applyFill="1" applyBorder="1" applyAlignment="1">
      <alignment horizontal="left" vertical="center" shrinkToFit="1"/>
    </xf>
    <xf numFmtId="0" fontId="31" fillId="0" borderId="85" xfId="2" applyFont="1" applyFill="1" applyBorder="1" applyAlignment="1">
      <alignment horizontal="left" vertical="center" shrinkToFit="1"/>
    </xf>
    <xf numFmtId="0" fontId="31" fillId="0" borderId="48" xfId="2" applyFont="1" applyFill="1" applyBorder="1" applyAlignment="1">
      <alignment horizontal="left" vertical="center" shrinkToFit="1"/>
    </xf>
    <xf numFmtId="0" fontId="31" fillId="0" borderId="0" xfId="2" applyFont="1" applyFill="1" applyBorder="1" applyAlignment="1">
      <alignment horizontal="left" vertical="center" shrinkToFit="1"/>
    </xf>
    <xf numFmtId="0" fontId="31" fillId="0" borderId="47" xfId="2" applyFont="1" applyFill="1" applyBorder="1" applyAlignment="1">
      <alignment horizontal="left" vertical="center" shrinkToFit="1"/>
    </xf>
    <xf numFmtId="0" fontId="31" fillId="0" borderId="32" xfId="2" applyFont="1" applyFill="1" applyBorder="1" applyAlignment="1">
      <alignment horizontal="left" vertical="center" shrinkToFit="1"/>
    </xf>
    <xf numFmtId="0" fontId="31" fillId="0" borderId="19" xfId="2" applyFont="1" applyFill="1" applyBorder="1" applyAlignment="1">
      <alignment horizontal="left" vertical="center" shrinkToFit="1"/>
    </xf>
    <xf numFmtId="0" fontId="31" fillId="0" borderId="31" xfId="2" applyFont="1" applyFill="1" applyBorder="1" applyAlignment="1">
      <alignment horizontal="left" vertical="center" shrinkToFit="1"/>
    </xf>
    <xf numFmtId="0" fontId="27" fillId="11" borderId="84" xfId="2" applyFont="1" applyFill="1" applyBorder="1" applyAlignment="1">
      <alignment horizontal="center" vertical="center" shrinkToFit="1"/>
    </xf>
    <xf numFmtId="0" fontId="27" fillId="11" borderId="16" xfId="2" applyFont="1" applyFill="1" applyBorder="1" applyAlignment="1">
      <alignment horizontal="center" vertical="center" shrinkToFit="1"/>
    </xf>
    <xf numFmtId="0" fontId="27" fillId="11" borderId="85" xfId="2" applyFont="1" applyFill="1" applyBorder="1" applyAlignment="1">
      <alignment horizontal="center" vertical="center" shrinkToFit="1"/>
    </xf>
    <xf numFmtId="0" fontId="27" fillId="11" borderId="32" xfId="2" applyFont="1" applyFill="1" applyBorder="1" applyAlignment="1">
      <alignment horizontal="center" vertical="center" shrinkToFit="1"/>
    </xf>
    <xf numFmtId="0" fontId="27" fillId="11" borderId="19" xfId="2" applyFont="1" applyFill="1" applyBorder="1" applyAlignment="1">
      <alignment horizontal="center" vertical="center" shrinkToFit="1"/>
    </xf>
    <xf numFmtId="0" fontId="27" fillId="11" borderId="31" xfId="2" applyFont="1" applyFill="1" applyBorder="1" applyAlignment="1">
      <alignment horizontal="center" vertical="center" shrinkToFit="1"/>
    </xf>
    <xf numFmtId="49" fontId="16" fillId="11" borderId="84" xfId="2" applyNumberFormat="1" applyFont="1" applyFill="1" applyBorder="1" applyAlignment="1">
      <alignment horizontal="center" vertical="center" wrapText="1" shrinkToFit="1"/>
    </xf>
    <xf numFmtId="49" fontId="16" fillId="11" borderId="85" xfId="2" applyNumberFormat="1" applyFont="1" applyFill="1" applyBorder="1" applyAlignment="1">
      <alignment horizontal="center" vertical="center" wrapText="1" shrinkToFit="1"/>
    </xf>
    <xf numFmtId="49" fontId="16" fillId="11" borderId="48" xfId="2" applyNumberFormat="1" applyFont="1" applyFill="1" applyBorder="1" applyAlignment="1">
      <alignment horizontal="center" vertical="center" wrapText="1" shrinkToFit="1"/>
    </xf>
    <xf numFmtId="49" fontId="16" fillId="11" borderId="47" xfId="2" applyNumberFormat="1" applyFont="1" applyFill="1" applyBorder="1" applyAlignment="1">
      <alignment horizontal="center" vertical="center" wrapText="1" shrinkToFit="1"/>
    </xf>
    <xf numFmtId="49" fontId="16" fillId="11" borderId="32" xfId="2" applyNumberFormat="1" applyFont="1" applyFill="1" applyBorder="1" applyAlignment="1">
      <alignment horizontal="center" vertical="center" wrapText="1" shrinkToFit="1"/>
    </xf>
    <xf numFmtId="49" fontId="16" fillId="11" borderId="31" xfId="2" applyNumberFormat="1" applyFont="1" applyFill="1" applyBorder="1" applyAlignment="1">
      <alignment horizontal="center" vertical="center" wrapText="1" shrinkToFit="1"/>
    </xf>
    <xf numFmtId="177" fontId="31" fillId="0" borderId="84" xfId="2" applyNumberFormat="1" applyFont="1" applyFill="1" applyBorder="1" applyAlignment="1">
      <alignment horizontal="left" vertical="center" shrinkToFit="1"/>
    </xf>
    <xf numFmtId="177" fontId="31" fillId="0" borderId="16" xfId="2" applyNumberFormat="1" applyFont="1" applyFill="1" applyBorder="1" applyAlignment="1">
      <alignment horizontal="left" vertical="center" shrinkToFit="1"/>
    </xf>
    <xf numFmtId="177" fontId="31" fillId="0" borderId="15" xfId="2" applyNumberFormat="1" applyFont="1" applyFill="1" applyBorder="1" applyAlignment="1">
      <alignment horizontal="left" vertical="center" shrinkToFit="1"/>
    </xf>
    <xf numFmtId="177" fontId="31" fillId="0" borderId="48" xfId="2" applyNumberFormat="1" applyFont="1" applyFill="1" applyBorder="1" applyAlignment="1">
      <alignment horizontal="left" vertical="center" shrinkToFit="1"/>
    </xf>
    <xf numFmtId="177" fontId="31" fillId="0" borderId="0" xfId="2" applyNumberFormat="1" applyFont="1" applyFill="1" applyBorder="1" applyAlignment="1">
      <alignment horizontal="left" vertical="center" shrinkToFit="1"/>
    </xf>
    <xf numFmtId="177" fontId="31" fillId="0" borderId="13" xfId="2" applyNumberFormat="1" applyFont="1" applyFill="1" applyBorder="1" applyAlignment="1">
      <alignment horizontal="left" vertical="center" shrinkToFit="1"/>
    </xf>
    <xf numFmtId="177" fontId="31" fillId="0" borderId="32" xfId="2" applyNumberFormat="1" applyFont="1" applyFill="1" applyBorder="1" applyAlignment="1">
      <alignment horizontal="left" vertical="center" shrinkToFit="1"/>
    </xf>
    <xf numFmtId="177" fontId="31" fillId="0" borderId="19" xfId="2" applyNumberFormat="1" applyFont="1" applyFill="1" applyBorder="1" applyAlignment="1">
      <alignment horizontal="left" vertical="center" shrinkToFit="1"/>
    </xf>
    <xf numFmtId="177" fontId="31" fillId="0" borderId="82" xfId="2" applyNumberFormat="1" applyFont="1" applyFill="1" applyBorder="1" applyAlignment="1">
      <alignment horizontal="left" vertical="center" shrinkToFit="1"/>
    </xf>
    <xf numFmtId="14" fontId="31" fillId="0" borderId="34" xfId="2" applyNumberFormat="1" applyFont="1" applyFill="1" applyBorder="1" applyAlignment="1">
      <alignment horizontal="left" vertical="center" shrinkToFit="1"/>
    </xf>
    <xf numFmtId="0" fontId="31" fillId="0" borderId="20" xfId="2" applyFont="1" applyFill="1" applyBorder="1" applyAlignment="1">
      <alignment horizontal="left" vertical="center" shrinkToFit="1"/>
    </xf>
    <xf numFmtId="0" fontId="31" fillId="0" borderId="33" xfId="2" applyFont="1" applyFill="1" applyBorder="1" applyAlignment="1">
      <alignment horizontal="left" vertical="center" shrinkToFit="1"/>
    </xf>
    <xf numFmtId="14" fontId="31" fillId="0" borderId="48" xfId="2" applyNumberFormat="1" applyFont="1" applyFill="1" applyBorder="1" applyAlignment="1">
      <alignment horizontal="left" vertical="center" shrinkToFit="1"/>
    </xf>
    <xf numFmtId="0" fontId="2" fillId="4" borderId="0" xfId="1" applyFont="1" applyFill="1" applyAlignment="1">
      <alignment horizontal="center" vertical="center" wrapText="1"/>
    </xf>
    <xf numFmtId="0" fontId="12" fillId="0" borderId="22" xfId="3" applyFont="1" applyFill="1" applyBorder="1" applyAlignment="1">
      <alignment horizontal="center" vertical="center" shrinkToFit="1"/>
    </xf>
    <xf numFmtId="0" fontId="2" fillId="0" borderId="97" xfId="1" applyFont="1" applyBorder="1" applyAlignment="1">
      <alignment horizontal="center" vertical="center"/>
    </xf>
    <xf numFmtId="0" fontId="2" fillId="0" borderId="98" xfId="1" applyFont="1" applyBorder="1" applyAlignment="1">
      <alignment horizontal="center" vertical="center"/>
    </xf>
    <xf numFmtId="0" fontId="2" fillId="0" borderId="99" xfId="1" applyFont="1" applyBorder="1" applyAlignment="1">
      <alignment horizontal="center" vertical="center"/>
    </xf>
    <xf numFmtId="0" fontId="22" fillId="0" borderId="30" xfId="2" applyFont="1" applyBorder="1" applyAlignment="1">
      <alignment horizontal="center" vertical="center"/>
    </xf>
    <xf numFmtId="0" fontId="27" fillId="0" borderId="0" xfId="3" quotePrefix="1" applyFont="1" applyFill="1" applyBorder="1" applyAlignment="1">
      <alignment horizontal="left"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3" xfId="2" applyFont="1" applyBorder="1" applyAlignment="1">
      <alignment horizontal="center" vertical="center"/>
    </xf>
    <xf numFmtId="14" fontId="29" fillId="5" borderId="42" xfId="2" applyNumberFormat="1" applyFont="1" applyFill="1" applyBorder="1" applyAlignment="1">
      <alignment horizontal="left" vertical="center" wrapText="1"/>
    </xf>
    <xf numFmtId="14" fontId="29" fillId="5" borderId="41" xfId="2" applyNumberFormat="1" applyFont="1" applyFill="1" applyBorder="1" applyAlignment="1">
      <alignment horizontal="left" vertical="center" wrapText="1"/>
    </xf>
    <xf numFmtId="14" fontId="29" fillId="5" borderId="40" xfId="2" applyNumberFormat="1" applyFont="1" applyFill="1" applyBorder="1" applyAlignment="1">
      <alignment horizontal="left" vertical="center" wrapText="1"/>
    </xf>
    <xf numFmtId="14" fontId="29" fillId="5" borderId="39" xfId="2" applyNumberFormat="1" applyFont="1" applyFill="1" applyBorder="1" applyAlignment="1">
      <alignment horizontal="left" vertical="center" wrapText="1"/>
    </xf>
    <xf numFmtId="14" fontId="29" fillId="5" borderId="0" xfId="2" applyNumberFormat="1" applyFont="1" applyFill="1" applyBorder="1" applyAlignment="1">
      <alignment horizontal="left" vertical="center" wrapText="1"/>
    </xf>
    <xf numFmtId="14" fontId="29" fillId="5" borderId="38" xfId="2" applyNumberFormat="1" applyFont="1" applyFill="1" applyBorder="1" applyAlignment="1">
      <alignment horizontal="left" vertical="center" wrapText="1"/>
    </xf>
    <xf numFmtId="14" fontId="29" fillId="5" borderId="37" xfId="2" applyNumberFormat="1" applyFont="1" applyFill="1" applyBorder="1" applyAlignment="1">
      <alignment horizontal="left" vertical="center" wrapText="1"/>
    </xf>
    <xf numFmtId="14" fontId="29" fillId="5" borderId="36" xfId="2" applyNumberFormat="1" applyFont="1" applyFill="1" applyBorder="1" applyAlignment="1">
      <alignment horizontal="left" vertical="center" wrapText="1"/>
    </xf>
    <xf numFmtId="14" fontId="29" fillId="5" borderId="35" xfId="2" applyNumberFormat="1" applyFont="1" applyFill="1" applyBorder="1" applyAlignment="1">
      <alignment horizontal="left" vertical="center" wrapText="1"/>
    </xf>
    <xf numFmtId="14" fontId="29" fillId="5" borderId="41" xfId="2" applyNumberFormat="1" applyFont="1" applyFill="1" applyBorder="1" applyAlignment="1">
      <alignment horizontal="center" vertical="center" wrapText="1"/>
    </xf>
    <xf numFmtId="14" fontId="29" fillId="5" borderId="40" xfId="2" applyNumberFormat="1" applyFont="1" applyFill="1" applyBorder="1" applyAlignment="1">
      <alignment horizontal="center" vertical="center" wrapText="1"/>
    </xf>
    <xf numFmtId="14" fontId="29" fillId="5" borderId="0" xfId="2" applyNumberFormat="1" applyFont="1" applyFill="1" applyBorder="1" applyAlignment="1">
      <alignment horizontal="center" vertical="center" wrapText="1"/>
    </xf>
    <xf numFmtId="14" fontId="29" fillId="5" borderId="38" xfId="2" applyNumberFormat="1" applyFont="1" applyFill="1" applyBorder="1" applyAlignment="1">
      <alignment horizontal="center" vertical="center" wrapText="1"/>
    </xf>
    <xf numFmtId="14" fontId="29" fillId="5" borderId="36" xfId="2" applyNumberFormat="1" applyFont="1" applyFill="1" applyBorder="1" applyAlignment="1">
      <alignment horizontal="center" vertical="center" wrapText="1"/>
    </xf>
    <xf numFmtId="14" fontId="29" fillId="5" borderId="35" xfId="2" applyNumberFormat="1" applyFont="1" applyFill="1" applyBorder="1" applyAlignment="1">
      <alignment horizontal="center" vertical="center" wrapText="1"/>
    </xf>
    <xf numFmtId="0" fontId="27" fillId="0" borderId="0" xfId="2" applyFont="1" applyBorder="1" applyAlignment="1">
      <alignment horizontal="center" vertical="center"/>
    </xf>
    <xf numFmtId="14" fontId="29" fillId="5" borderId="42" xfId="2" applyNumberFormat="1" applyFont="1" applyFill="1" applyBorder="1" applyAlignment="1">
      <alignment horizontal="center" vertical="center"/>
    </xf>
    <xf numFmtId="14" fontId="29" fillId="5" borderId="41" xfId="2" applyNumberFormat="1" applyFont="1" applyFill="1" applyBorder="1" applyAlignment="1">
      <alignment horizontal="center" vertical="center"/>
    </xf>
    <xf numFmtId="14" fontId="29" fillId="5" borderId="39" xfId="2" applyNumberFormat="1" applyFont="1" applyFill="1" applyBorder="1" applyAlignment="1">
      <alignment horizontal="center" vertical="center"/>
    </xf>
    <xf numFmtId="14" fontId="29" fillId="5" borderId="0" xfId="2" applyNumberFormat="1" applyFont="1" applyFill="1" applyBorder="1" applyAlignment="1">
      <alignment horizontal="center" vertical="center"/>
    </xf>
    <xf numFmtId="14" fontId="29" fillId="5" borderId="37" xfId="2" applyNumberFormat="1" applyFont="1" applyFill="1" applyBorder="1" applyAlignment="1">
      <alignment horizontal="center" vertical="center"/>
    </xf>
    <xf numFmtId="14" fontId="29" fillId="5" borderId="36" xfId="2" applyNumberFormat="1" applyFont="1" applyFill="1" applyBorder="1" applyAlignment="1">
      <alignment horizontal="center" vertical="center"/>
    </xf>
    <xf numFmtId="176" fontId="33" fillId="5" borderId="41" xfId="2" applyNumberFormat="1" applyFont="1" applyFill="1" applyBorder="1" applyAlignment="1">
      <alignment horizontal="center" vertical="center" wrapText="1"/>
    </xf>
    <xf numFmtId="176" fontId="33" fillId="5" borderId="0" xfId="2" applyNumberFormat="1" applyFont="1" applyFill="1" applyBorder="1" applyAlignment="1">
      <alignment horizontal="center" vertical="center" wrapText="1"/>
    </xf>
    <xf numFmtId="176" fontId="33" fillId="5" borderId="36" xfId="2" applyNumberFormat="1" applyFont="1" applyFill="1" applyBorder="1" applyAlignment="1">
      <alignment horizontal="center" vertical="center" wrapText="1"/>
    </xf>
    <xf numFmtId="49" fontId="35" fillId="0" borderId="0" xfId="2" applyNumberFormat="1" applyFont="1" applyFill="1" applyBorder="1" applyAlignment="1">
      <alignment horizontal="center" vertical="center" wrapText="1"/>
    </xf>
    <xf numFmtId="0" fontId="33" fillId="0" borderId="8" xfId="2" applyNumberFormat="1" applyFont="1" applyFill="1" applyBorder="1" applyAlignment="1">
      <alignment horizontal="center" vertical="center"/>
    </xf>
    <xf numFmtId="0" fontId="33" fillId="0" borderId="6" xfId="2" applyNumberFormat="1" applyFont="1" applyFill="1" applyBorder="1" applyAlignment="1">
      <alignment horizontal="center" vertical="center"/>
    </xf>
    <xf numFmtId="0" fontId="33" fillId="0" borderId="3" xfId="2" applyNumberFormat="1" applyFont="1" applyFill="1" applyBorder="1" applyAlignment="1">
      <alignment horizontal="center" vertical="center"/>
    </xf>
    <xf numFmtId="0" fontId="24" fillId="0" borderId="17" xfId="2" applyFont="1" applyBorder="1" applyAlignment="1">
      <alignment horizontal="left" vertical="top" wrapText="1"/>
    </xf>
    <xf numFmtId="0" fontId="24" fillId="0" borderId="16" xfId="2" applyFont="1" applyBorder="1" applyAlignment="1">
      <alignment horizontal="left" vertical="top" wrapText="1"/>
    </xf>
    <xf numFmtId="0" fontId="24" fillId="0" borderId="15" xfId="2" applyFont="1" applyBorder="1" applyAlignment="1">
      <alignment horizontal="left" vertical="top" wrapText="1"/>
    </xf>
    <xf numFmtId="0" fontId="24" fillId="0" borderId="14" xfId="2" applyFont="1" applyBorder="1" applyAlignment="1">
      <alignment horizontal="left" vertical="top" wrapText="1"/>
    </xf>
    <xf numFmtId="0" fontId="24" fillId="0" borderId="0" xfId="2" applyFont="1" applyBorder="1" applyAlignment="1">
      <alignment horizontal="left" vertical="top" wrapText="1"/>
    </xf>
    <xf numFmtId="0" fontId="24" fillId="0" borderId="13" xfId="2" applyFont="1" applyBorder="1" applyAlignment="1">
      <alignment horizontal="left" vertical="top" wrapText="1"/>
    </xf>
    <xf numFmtId="0" fontId="24" fillId="0" borderId="12" xfId="2" applyFont="1" applyBorder="1" applyAlignment="1">
      <alignment horizontal="left" vertical="top" wrapText="1"/>
    </xf>
    <xf numFmtId="0" fontId="24" fillId="0" borderId="11" xfId="2" applyFont="1" applyBorder="1" applyAlignment="1">
      <alignment horizontal="left" vertical="top" wrapText="1"/>
    </xf>
    <xf numFmtId="0" fontId="24" fillId="0" borderId="10" xfId="2" applyFont="1" applyBorder="1" applyAlignment="1">
      <alignment horizontal="left" vertical="top" wrapText="1"/>
    </xf>
    <xf numFmtId="0" fontId="69" fillId="0" borderId="4" xfId="0" applyFont="1" applyBorder="1" applyAlignment="1">
      <alignment horizontal="left" vertical="center" wrapText="1"/>
    </xf>
    <xf numFmtId="0" fontId="69" fillId="0" borderId="7" xfId="0" applyFont="1" applyBorder="1" applyAlignment="1">
      <alignment horizontal="left" vertical="center" wrapText="1"/>
    </xf>
    <xf numFmtId="0" fontId="69" fillId="0" borderId="0" xfId="0" applyFont="1" applyBorder="1" applyAlignment="1">
      <alignment horizontal="left" vertical="center" wrapText="1"/>
    </xf>
    <xf numFmtId="0" fontId="69" fillId="0" borderId="5" xfId="0" applyFont="1" applyBorder="1" applyAlignment="1">
      <alignment horizontal="left" vertical="center" wrapText="1"/>
    </xf>
    <xf numFmtId="0" fontId="69" fillId="0" borderId="2" xfId="0" applyFont="1" applyBorder="1" applyAlignment="1">
      <alignment horizontal="left" vertical="center" wrapText="1"/>
    </xf>
    <xf numFmtId="0" fontId="69" fillId="0" borderId="1" xfId="0" applyFont="1" applyBorder="1" applyAlignment="1">
      <alignment horizontal="left" vertical="center" wrapText="1"/>
    </xf>
    <xf numFmtId="0" fontId="59" fillId="0" borderId="9" xfId="0" applyFont="1" applyBorder="1" applyAlignment="1">
      <alignment horizontal="center" vertical="center" wrapText="1"/>
    </xf>
    <xf numFmtId="0" fontId="59" fillId="0" borderId="9" xfId="0" applyFont="1" applyBorder="1" applyAlignment="1">
      <alignment horizontal="center" vertical="center"/>
    </xf>
    <xf numFmtId="0" fontId="0" fillId="6" borderId="6" xfId="0" applyFill="1" applyBorder="1" applyAlignment="1">
      <alignment horizontal="left" vertical="top" wrapText="1"/>
    </xf>
    <xf numFmtId="0" fontId="0" fillId="6" borderId="0" xfId="0" applyFill="1" applyBorder="1" applyAlignment="1">
      <alignment horizontal="left" vertical="top" wrapText="1"/>
    </xf>
    <xf numFmtId="0" fontId="0" fillId="6" borderId="5" xfId="0" applyFill="1" applyBorder="1" applyAlignment="1">
      <alignment horizontal="left" vertical="top" wrapText="1"/>
    </xf>
    <xf numFmtId="0" fontId="0" fillId="6" borderId="3" xfId="0" applyFill="1" applyBorder="1" applyAlignment="1">
      <alignment horizontal="left" vertical="top" wrapText="1"/>
    </xf>
    <xf numFmtId="0" fontId="0" fillId="6" borderId="2" xfId="0" applyFill="1" applyBorder="1" applyAlignment="1">
      <alignment horizontal="left" vertical="top" wrapText="1"/>
    </xf>
    <xf numFmtId="0" fontId="0" fillId="6" borderId="1" xfId="0" applyFill="1" applyBorder="1" applyAlignment="1">
      <alignment horizontal="left" vertical="top" wrapText="1"/>
    </xf>
    <xf numFmtId="0" fontId="66" fillId="0" borderId="0" xfId="0" applyFont="1" applyAlignment="1">
      <alignment horizontal="left" vertical="center"/>
    </xf>
    <xf numFmtId="0" fontId="75" fillId="0" borderId="0" xfId="0" applyFont="1" applyBorder="1" applyAlignment="1">
      <alignment horizontal="center" vertical="center" wrapText="1"/>
    </xf>
    <xf numFmtId="0" fontId="60" fillId="0" borderId="0" xfId="0" applyFont="1" applyFill="1" applyAlignment="1">
      <alignment horizontal="left" vertical="center" wrapText="1"/>
    </xf>
    <xf numFmtId="0" fontId="0" fillId="0" borderId="89" xfId="0" applyBorder="1" applyAlignment="1">
      <alignment horizontal="center" vertical="center"/>
    </xf>
    <xf numFmtId="0" fontId="0" fillId="0" borderId="91" xfId="0" applyBorder="1" applyAlignment="1">
      <alignment horizontal="center" vertical="center"/>
    </xf>
    <xf numFmtId="0" fontId="0" fillId="0" borderId="93" xfId="0" applyBorder="1" applyAlignment="1">
      <alignment horizontal="center" vertical="center"/>
    </xf>
    <xf numFmtId="0" fontId="57" fillId="15" borderId="101" xfId="0" applyFont="1" applyFill="1" applyBorder="1" applyAlignment="1">
      <alignment horizontal="center" vertical="center" wrapText="1"/>
    </xf>
    <xf numFmtId="0" fontId="0" fillId="15" borderId="102" xfId="0" applyFill="1" applyBorder="1" applyAlignment="1">
      <alignment horizontal="center" vertical="center"/>
    </xf>
    <xf numFmtId="0" fontId="0" fillId="15" borderId="103" xfId="0" applyFill="1" applyBorder="1" applyAlignment="1">
      <alignment horizontal="center" vertical="center"/>
    </xf>
    <xf numFmtId="0" fontId="0" fillId="15" borderId="52" xfId="0" applyFill="1" applyBorder="1" applyAlignment="1">
      <alignment horizontal="center" vertical="center"/>
    </xf>
    <xf numFmtId="0" fontId="75" fillId="16" borderId="0" xfId="0" applyFont="1" applyFill="1" applyBorder="1" applyAlignment="1">
      <alignment horizontal="center" vertical="center" wrapText="1"/>
    </xf>
    <xf numFmtId="0" fontId="60" fillId="0" borderId="0" xfId="0" applyFont="1" applyAlignment="1">
      <alignment horizontal="left" vertical="center"/>
    </xf>
    <xf numFmtId="0" fontId="58" fillId="8" borderId="105" xfId="0" applyFont="1" applyFill="1" applyBorder="1" applyAlignment="1">
      <alignment horizontal="center" vertical="center"/>
    </xf>
    <xf numFmtId="0" fontId="58" fillId="8" borderId="110" xfId="0" applyFont="1" applyFill="1" applyBorder="1" applyAlignment="1">
      <alignment horizontal="center" vertical="center"/>
    </xf>
    <xf numFmtId="0" fontId="67" fillId="0" borderId="105" xfId="0" applyFont="1" applyFill="1" applyBorder="1" applyAlignment="1">
      <alignment horizontal="left" vertical="center"/>
    </xf>
    <xf numFmtId="0" fontId="67" fillId="0" borderId="110" xfId="0" applyFont="1" applyFill="1" applyBorder="1" applyAlignment="1">
      <alignment horizontal="left" vertical="center"/>
    </xf>
    <xf numFmtId="0" fontId="0" fillId="6" borderId="6" xfId="0" applyFill="1" applyBorder="1" applyAlignment="1">
      <alignment horizontal="left" vertical="center" wrapText="1"/>
    </xf>
    <xf numFmtId="0" fontId="0" fillId="6" borderId="0" xfId="0" applyFill="1" applyBorder="1" applyAlignment="1">
      <alignment horizontal="left" vertical="center" wrapText="1"/>
    </xf>
    <xf numFmtId="0" fontId="0" fillId="6" borderId="5" xfId="0" applyFill="1" applyBorder="1" applyAlignment="1">
      <alignment horizontal="left" vertical="center" wrapText="1"/>
    </xf>
    <xf numFmtId="0" fontId="0" fillId="6" borderId="3" xfId="0" applyFill="1" applyBorder="1" applyAlignment="1">
      <alignment horizontal="left" vertical="center" wrapText="1"/>
    </xf>
    <xf numFmtId="0" fontId="0" fillId="6" borderId="2" xfId="0" applyFill="1" applyBorder="1" applyAlignment="1">
      <alignment horizontal="left" vertical="center" wrapText="1"/>
    </xf>
    <xf numFmtId="0" fontId="0" fillId="6" borderId="1" xfId="0" applyFill="1" applyBorder="1" applyAlignment="1">
      <alignment horizontal="left" vertical="center" wrapText="1"/>
    </xf>
    <xf numFmtId="0" fontId="0" fillId="0" borderId="0" xfId="0" applyAlignment="1">
      <alignment horizontal="center" vertical="center"/>
    </xf>
    <xf numFmtId="0" fontId="77" fillId="0" borderId="0" xfId="0" applyFont="1" applyFill="1" applyAlignment="1">
      <alignment horizontal="left" vertical="center" wrapText="1"/>
    </xf>
    <xf numFmtId="0" fontId="0" fillId="14" borderId="14" xfId="0" applyFill="1" applyBorder="1" applyAlignment="1">
      <alignment horizontal="left" vertical="center" wrapText="1"/>
    </xf>
    <xf numFmtId="0" fontId="0" fillId="14" borderId="0" xfId="0" applyFill="1" applyBorder="1" applyAlignment="1">
      <alignment horizontal="left" vertical="center" wrapText="1"/>
    </xf>
    <xf numFmtId="0" fontId="0" fillId="14" borderId="13" xfId="0" applyFill="1" applyBorder="1" applyAlignment="1">
      <alignment horizontal="left" vertical="center" wrapText="1"/>
    </xf>
    <xf numFmtId="0" fontId="0" fillId="14" borderId="12" xfId="0" applyFill="1" applyBorder="1" applyAlignment="1">
      <alignment horizontal="left" vertical="center" wrapText="1"/>
    </xf>
    <xf numFmtId="0" fontId="0" fillId="14" borderId="11" xfId="0" applyFill="1" applyBorder="1" applyAlignment="1">
      <alignment horizontal="left" vertical="center" wrapText="1"/>
    </xf>
    <xf numFmtId="0" fontId="0" fillId="14" borderId="10" xfId="0" applyFill="1" applyBorder="1" applyAlignment="1">
      <alignment horizontal="left" vertical="center" wrapText="1"/>
    </xf>
    <xf numFmtId="0" fontId="55" fillId="14" borderId="17" xfId="0" applyFont="1" applyFill="1" applyBorder="1" applyAlignment="1">
      <alignment horizontal="center" vertical="center"/>
    </xf>
    <xf numFmtId="0" fontId="55" fillId="14" borderId="15" xfId="0" applyFont="1" applyFill="1" applyBorder="1" applyAlignment="1">
      <alignment horizontal="center" vertical="center"/>
    </xf>
    <xf numFmtId="0" fontId="57" fillId="6" borderId="6" xfId="0" applyFont="1" applyFill="1" applyBorder="1" applyAlignment="1">
      <alignment horizontal="left" vertical="center" wrapText="1"/>
    </xf>
    <xf numFmtId="0" fontId="55" fillId="0" borderId="0" xfId="0" applyFont="1" applyBorder="1" applyAlignment="1">
      <alignment horizontal="left" vertical="center"/>
    </xf>
    <xf numFmtId="0" fontId="55" fillId="0" borderId="0" xfId="0" applyFont="1" applyFill="1" applyBorder="1" applyAlignment="1">
      <alignment horizontal="center" vertical="center" wrapText="1"/>
    </xf>
    <xf numFmtId="0" fontId="56" fillId="13" borderId="0" xfId="0" applyFont="1" applyFill="1" applyAlignment="1">
      <alignment horizontal="center" vertical="center"/>
    </xf>
    <xf numFmtId="0" fontId="80" fillId="0" borderId="0" xfId="4" applyFont="1" applyFill="1" applyAlignment="1">
      <alignment horizontal="left" vertical="top" wrapText="1"/>
    </xf>
    <xf numFmtId="0" fontId="82" fillId="0" borderId="50" xfId="0" applyFont="1" applyBorder="1" applyAlignment="1">
      <alignment horizontal="center" vertical="center" wrapText="1"/>
    </xf>
    <xf numFmtId="0" fontId="79" fillId="0" borderId="49" xfId="0" applyFont="1" applyBorder="1" applyAlignment="1">
      <alignment horizontal="center" vertical="center" wrapText="1"/>
    </xf>
    <xf numFmtId="0" fontId="79" fillId="0" borderId="119"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1" xfId="0" applyFont="1" applyBorder="1" applyAlignment="1">
      <alignment horizontal="center" vertical="center" wrapText="1"/>
    </xf>
    <xf numFmtId="0" fontId="81" fillId="0" borderId="4" xfId="0" applyFont="1" applyBorder="1" applyAlignment="1">
      <alignment horizontal="center" vertical="center" wrapText="1"/>
    </xf>
    <xf numFmtId="0" fontId="62" fillId="0" borderId="4" xfId="0" applyFont="1" applyBorder="1" applyAlignment="1">
      <alignment horizontal="center" vertical="center"/>
    </xf>
    <xf numFmtId="0" fontId="62" fillId="0" borderId="0" xfId="0" applyFont="1" applyAlignment="1">
      <alignment horizontal="center" vertical="center"/>
    </xf>
    <xf numFmtId="0" fontId="0" fillId="6" borderId="6" xfId="0" applyFill="1" applyBorder="1" applyAlignment="1">
      <alignment horizontal="left" vertical="center"/>
    </xf>
    <xf numFmtId="0" fontId="0" fillId="6" borderId="0" xfId="0" applyFill="1" applyBorder="1" applyAlignment="1">
      <alignment horizontal="left" vertical="center"/>
    </xf>
    <xf numFmtId="0" fontId="0" fillId="6" borderId="5" xfId="0" applyFill="1" applyBorder="1" applyAlignment="1">
      <alignment horizontal="left" vertical="center"/>
    </xf>
    <xf numFmtId="0" fontId="0" fillId="6" borderId="3" xfId="0" applyFill="1" applyBorder="1" applyAlignment="1">
      <alignment horizontal="left" vertical="center"/>
    </xf>
    <xf numFmtId="0" fontId="0" fillId="6" borderId="2" xfId="0" applyFill="1" applyBorder="1" applyAlignment="1">
      <alignment horizontal="left" vertical="center"/>
    </xf>
    <xf numFmtId="0" fontId="0" fillId="6" borderId="1" xfId="0" applyFill="1" applyBorder="1" applyAlignment="1">
      <alignment horizontal="left" vertical="center"/>
    </xf>
    <xf numFmtId="0" fontId="0" fillId="0" borderId="101" xfId="0" applyBorder="1" applyAlignment="1">
      <alignment horizontal="left" vertical="top" wrapText="1"/>
    </xf>
    <xf numFmtId="0" fontId="0" fillId="0" borderId="49" xfId="0" applyBorder="1" applyAlignment="1">
      <alignment horizontal="left" vertical="top" wrapText="1"/>
    </xf>
    <xf numFmtId="0" fontId="0" fillId="0" borderId="102" xfId="0" applyBorder="1" applyAlignment="1">
      <alignment horizontal="left" vertical="top" wrapText="1"/>
    </xf>
    <xf numFmtId="0" fontId="0" fillId="0" borderId="46" xfId="0" applyBorder="1" applyAlignment="1">
      <alignment horizontal="left" vertical="top" wrapText="1"/>
    </xf>
    <xf numFmtId="0" fontId="0" fillId="0" borderId="0" xfId="0" applyBorder="1" applyAlignment="1">
      <alignment horizontal="left" vertical="top" wrapText="1"/>
    </xf>
    <xf numFmtId="0" fontId="0" fillId="0" borderId="57" xfId="0" applyBorder="1" applyAlignment="1">
      <alignment horizontal="left" vertical="top" wrapText="1"/>
    </xf>
    <xf numFmtId="0" fontId="0" fillId="0" borderId="103" xfId="0" applyBorder="1" applyAlignment="1">
      <alignment horizontal="left" vertical="top" wrapText="1"/>
    </xf>
    <xf numFmtId="0" fontId="0" fillId="0" borderId="53" xfId="0" applyBorder="1" applyAlignment="1">
      <alignment horizontal="left" vertical="top" wrapText="1"/>
    </xf>
    <xf numFmtId="0" fontId="0" fillId="0" borderId="52" xfId="0" applyBorder="1" applyAlignment="1">
      <alignment horizontal="left" vertical="top" wrapText="1"/>
    </xf>
    <xf numFmtId="0" fontId="79" fillId="0" borderId="114" xfId="0" applyFont="1" applyFill="1" applyBorder="1" applyAlignment="1">
      <alignment horizontal="center" vertical="center" wrapText="1"/>
    </xf>
    <xf numFmtId="0" fontId="79" fillId="0" borderId="49" xfId="0" applyFont="1" applyFill="1" applyBorder="1" applyAlignment="1">
      <alignment horizontal="center" vertical="center" wrapText="1"/>
    </xf>
    <xf numFmtId="0" fontId="79" fillId="0" borderId="115" xfId="0" applyFont="1" applyFill="1" applyBorder="1" applyAlignment="1">
      <alignment horizontal="center" vertical="center" wrapText="1"/>
    </xf>
    <xf numFmtId="0" fontId="79" fillId="0" borderId="107" xfId="0" applyFont="1" applyFill="1" applyBorder="1" applyAlignment="1">
      <alignment horizontal="center" vertical="center" wrapText="1"/>
    </xf>
    <xf numFmtId="0" fontId="79" fillId="0" borderId="0" xfId="0" applyFont="1" applyFill="1" applyBorder="1" applyAlignment="1">
      <alignment horizontal="center" vertical="center" wrapText="1"/>
    </xf>
    <xf numFmtId="0" fontId="79" fillId="0" borderId="108" xfId="0" applyFont="1" applyFill="1" applyBorder="1" applyAlignment="1">
      <alignment horizontal="center" vertical="center" wrapText="1"/>
    </xf>
    <xf numFmtId="0" fontId="79" fillId="0" borderId="109" xfId="0" applyFont="1" applyFill="1" applyBorder="1" applyAlignment="1">
      <alignment horizontal="center" vertical="center" wrapText="1"/>
    </xf>
    <xf numFmtId="0" fontId="79" fillId="0" borderId="110" xfId="0" applyFont="1" applyFill="1" applyBorder="1" applyAlignment="1">
      <alignment horizontal="center" vertical="center" wrapText="1"/>
    </xf>
    <xf numFmtId="0" fontId="79" fillId="0" borderId="111" xfId="0" applyFont="1" applyFill="1" applyBorder="1" applyAlignment="1">
      <alignment horizontal="center" vertical="center" wrapText="1"/>
    </xf>
    <xf numFmtId="49" fontId="55" fillId="6" borderId="0" xfId="0" applyNumberFormat="1" applyFont="1" applyFill="1" applyBorder="1" applyAlignment="1">
      <alignment horizontal="left" vertical="center"/>
    </xf>
    <xf numFmtId="0" fontId="0" fillId="6" borderId="0" xfId="0" applyFill="1" applyBorder="1" applyAlignment="1">
      <alignment horizontal="center" vertical="center"/>
    </xf>
    <xf numFmtId="0" fontId="0" fillId="6" borderId="5" xfId="0" applyFill="1" applyBorder="1" applyAlignment="1">
      <alignment horizontal="center" vertical="center"/>
    </xf>
    <xf numFmtId="0" fontId="57" fillId="14" borderId="14" xfId="0" applyFont="1" applyFill="1" applyBorder="1" applyAlignment="1">
      <alignment horizontal="left" vertical="center" wrapText="1"/>
    </xf>
    <xf numFmtId="0" fontId="57" fillId="14" borderId="0" xfId="0" applyFont="1" applyFill="1" applyBorder="1" applyAlignment="1">
      <alignment horizontal="left" vertical="center" wrapText="1"/>
    </xf>
    <xf numFmtId="0" fontId="57" fillId="14" borderId="13" xfId="0" applyFont="1" applyFill="1" applyBorder="1" applyAlignment="1">
      <alignment horizontal="left" vertical="center" wrapText="1"/>
    </xf>
    <xf numFmtId="0" fontId="57" fillId="14" borderId="12" xfId="0" applyFont="1" applyFill="1" applyBorder="1" applyAlignment="1">
      <alignment horizontal="left" vertical="center" wrapText="1"/>
    </xf>
    <xf numFmtId="0" fontId="57" fillId="14" borderId="11" xfId="0" applyFont="1" applyFill="1" applyBorder="1" applyAlignment="1">
      <alignment horizontal="left" vertical="center" wrapText="1"/>
    </xf>
    <xf numFmtId="0" fontId="57" fillId="14" borderId="10" xfId="0" applyFont="1" applyFill="1" applyBorder="1" applyAlignment="1">
      <alignment horizontal="left" vertical="center" wrapText="1"/>
    </xf>
    <xf numFmtId="0" fontId="74" fillId="0" borderId="105" xfId="0" applyFont="1" applyBorder="1" applyAlignment="1">
      <alignment horizontal="left" vertical="center"/>
    </xf>
    <xf numFmtId="0" fontId="74" fillId="0" borderId="0" xfId="0" applyFont="1" applyAlignment="1">
      <alignment horizontal="left" vertical="center"/>
    </xf>
    <xf numFmtId="0" fontId="76" fillId="0" borderId="0" xfId="4" applyFill="1" applyAlignment="1">
      <alignment horizontal="center" vertical="center" shrinkToFit="1"/>
    </xf>
    <xf numFmtId="0" fontId="55" fillId="6" borderId="6" xfId="0" applyFont="1" applyFill="1" applyBorder="1" applyAlignment="1">
      <alignment horizontal="left" vertical="center" wrapText="1"/>
    </xf>
    <xf numFmtId="0" fontId="55" fillId="6" borderId="0" xfId="0" applyFont="1" applyFill="1" applyBorder="1" applyAlignment="1">
      <alignment horizontal="left" vertical="center" wrapText="1"/>
    </xf>
    <xf numFmtId="0" fontId="55" fillId="6" borderId="5" xfId="0" applyFont="1" applyFill="1" applyBorder="1" applyAlignment="1">
      <alignment horizontal="left" vertical="center" wrapText="1"/>
    </xf>
    <xf numFmtId="0" fontId="55" fillId="6" borderId="3"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0" borderId="53" xfId="0" applyFont="1" applyBorder="1" applyAlignment="1">
      <alignment horizontal="left" vertical="center"/>
    </xf>
    <xf numFmtId="0" fontId="72" fillId="8" borderId="105" xfId="0" applyFont="1" applyFill="1" applyBorder="1" applyAlignment="1">
      <alignment horizontal="center" vertical="center"/>
    </xf>
    <xf numFmtId="0" fontId="72" fillId="8" borderId="110" xfId="0" applyFont="1" applyFill="1" applyBorder="1" applyAlignment="1">
      <alignment horizontal="center" vertical="center"/>
    </xf>
    <xf numFmtId="0" fontId="58" fillId="0" borderId="105" xfId="0" applyFont="1" applyFill="1" applyBorder="1" applyAlignment="1">
      <alignment horizontal="left" vertical="center"/>
    </xf>
    <xf numFmtId="0" fontId="58" fillId="0" borderId="110" xfId="0" applyFont="1" applyFill="1" applyBorder="1" applyAlignment="1">
      <alignment horizontal="left" vertical="center"/>
    </xf>
    <xf numFmtId="0" fontId="55" fillId="14" borderId="14" xfId="0" applyFont="1" applyFill="1" applyBorder="1" applyAlignment="1">
      <alignment horizontal="left" vertical="center" wrapText="1"/>
    </xf>
    <xf numFmtId="0" fontId="55" fillId="14" borderId="0" xfId="0" applyFont="1" applyFill="1" applyBorder="1" applyAlignment="1">
      <alignment horizontal="left" vertical="center" wrapText="1"/>
    </xf>
    <xf numFmtId="0" fontId="55" fillId="14" borderId="13" xfId="0" applyFont="1" applyFill="1" applyBorder="1" applyAlignment="1">
      <alignment horizontal="left" vertical="center" wrapText="1"/>
    </xf>
    <xf numFmtId="0" fontId="55" fillId="14" borderId="12" xfId="0" applyFont="1" applyFill="1" applyBorder="1" applyAlignment="1">
      <alignment horizontal="left" vertical="center" wrapText="1"/>
    </xf>
    <xf numFmtId="0" fontId="55" fillId="14" borderId="11" xfId="0" applyFont="1" applyFill="1" applyBorder="1" applyAlignment="1">
      <alignment horizontal="left" vertical="center" wrapText="1"/>
    </xf>
    <xf numFmtId="0" fontId="55" fillId="14" borderId="10" xfId="0" applyFont="1" applyFill="1" applyBorder="1" applyAlignment="1">
      <alignment horizontal="left" vertical="center" wrapText="1"/>
    </xf>
    <xf numFmtId="0" fontId="83" fillId="0" borderId="0" xfId="0" applyFont="1" applyFill="1" applyAlignment="1">
      <alignment horizontal="center" vertical="center" wrapText="1"/>
    </xf>
    <xf numFmtId="0" fontId="77" fillId="0" borderId="0" xfId="0" applyFont="1" applyAlignment="1">
      <alignment horizontal="left" vertical="center" wrapText="1"/>
    </xf>
    <xf numFmtId="0" fontId="61" fillId="0" borderId="0" xfId="0" applyFont="1" applyAlignment="1">
      <alignment horizontal="left" vertical="center" wrapText="1"/>
    </xf>
    <xf numFmtId="0" fontId="70" fillId="15" borderId="0" xfId="0" applyFont="1" applyFill="1" applyAlignment="1">
      <alignment horizontal="left" vertical="center"/>
    </xf>
    <xf numFmtId="0" fontId="0" fillId="0" borderId="89" xfId="0" applyFill="1" applyBorder="1" applyAlignment="1">
      <alignment horizontal="center" vertical="center"/>
    </xf>
    <xf numFmtId="0" fontId="0" fillId="0" borderId="91" xfId="0" applyFill="1" applyBorder="1" applyAlignment="1">
      <alignment horizontal="center" vertical="center"/>
    </xf>
    <xf numFmtId="0" fontId="0" fillId="0" borderId="93" xfId="0" applyFill="1" applyBorder="1" applyAlignment="1">
      <alignment horizontal="center" vertical="center"/>
    </xf>
    <xf numFmtId="0" fontId="58" fillId="12" borderId="0" xfId="0" applyFont="1" applyFill="1" applyAlignment="1">
      <alignment horizontal="left" vertical="center"/>
    </xf>
    <xf numFmtId="0" fontId="56" fillId="0" borderId="0" xfId="0" applyFont="1" applyFill="1" applyAlignment="1">
      <alignment horizontal="left" vertical="center" wrapText="1"/>
    </xf>
    <xf numFmtId="0" fontId="62" fillId="7" borderId="8" xfId="0" applyFont="1" applyFill="1" applyBorder="1" applyAlignment="1">
      <alignment horizontal="center" vertical="center"/>
    </xf>
    <xf numFmtId="0" fontId="62" fillId="7" borderId="4" xfId="0" applyFont="1" applyFill="1" applyBorder="1" applyAlignment="1">
      <alignment horizontal="center" vertical="center"/>
    </xf>
    <xf numFmtId="0" fontId="62" fillId="7" borderId="7" xfId="0" applyFont="1" applyFill="1" applyBorder="1" applyAlignment="1">
      <alignment horizontal="center" vertical="center"/>
    </xf>
    <xf numFmtId="0" fontId="64" fillId="0" borderId="104" xfId="0" applyFont="1" applyFill="1" applyBorder="1" applyAlignment="1">
      <alignment horizontal="center" vertical="center"/>
    </xf>
    <xf numFmtId="0" fontId="64" fillId="0" borderId="105" xfId="0" applyFont="1" applyFill="1" applyBorder="1" applyAlignment="1">
      <alignment horizontal="center" vertical="center"/>
    </xf>
    <xf numFmtId="0" fontId="64" fillId="0" borderId="106" xfId="0" applyFont="1" applyFill="1" applyBorder="1" applyAlignment="1">
      <alignment horizontal="center" vertical="center"/>
    </xf>
    <xf numFmtId="0" fontId="64" fillId="0" borderId="107" xfId="0" applyFont="1" applyFill="1" applyBorder="1" applyAlignment="1">
      <alignment horizontal="center" vertical="center"/>
    </xf>
    <xf numFmtId="0" fontId="64" fillId="0" borderId="0" xfId="0" applyFont="1" applyFill="1" applyBorder="1" applyAlignment="1">
      <alignment horizontal="center" vertical="center"/>
    </xf>
    <xf numFmtId="0" fontId="64" fillId="0" borderId="108" xfId="0" applyFont="1" applyFill="1" applyBorder="1" applyAlignment="1">
      <alignment horizontal="center" vertical="center"/>
    </xf>
    <xf numFmtId="0" fontId="62" fillId="0" borderId="114" xfId="0" applyFont="1" applyFill="1" applyBorder="1" applyAlignment="1">
      <alignment horizontal="center" vertical="center" shrinkToFit="1"/>
    </xf>
    <xf numFmtId="0" fontId="62" fillId="0" borderId="49" xfId="0" applyFont="1" applyFill="1" applyBorder="1" applyAlignment="1">
      <alignment horizontal="center" vertical="center" shrinkToFit="1"/>
    </xf>
    <xf numFmtId="0" fontId="62" fillId="0" borderId="115" xfId="0" applyFont="1" applyFill="1" applyBorder="1" applyAlignment="1">
      <alignment horizontal="center" vertical="center" shrinkToFit="1"/>
    </xf>
    <xf numFmtId="0" fontId="62" fillId="0" borderId="109" xfId="0" applyFont="1" applyFill="1" applyBorder="1" applyAlignment="1">
      <alignment horizontal="center" vertical="center" shrinkToFit="1"/>
    </xf>
    <xf numFmtId="0" fontId="62" fillId="0" borderId="110" xfId="0" applyFont="1" applyFill="1" applyBorder="1" applyAlignment="1">
      <alignment horizontal="center" vertical="center" shrinkToFit="1"/>
    </xf>
    <xf numFmtId="0" fontId="62" fillId="0" borderId="111" xfId="0" applyFont="1" applyFill="1" applyBorder="1" applyAlignment="1">
      <alignment horizontal="center" vertical="center" shrinkToFit="1"/>
    </xf>
    <xf numFmtId="0" fontId="0" fillId="7" borderId="9" xfId="0" applyFill="1" applyBorder="1" applyAlignment="1">
      <alignment horizontal="center" vertical="center"/>
    </xf>
    <xf numFmtId="0" fontId="77" fillId="0" borderId="9" xfId="0" applyFont="1" applyBorder="1" applyAlignment="1">
      <alignment horizontal="center" vertical="center" wrapText="1"/>
    </xf>
    <xf numFmtId="0" fontId="77" fillId="0" borderId="22" xfId="0" applyFont="1" applyBorder="1" applyAlignment="1">
      <alignment horizontal="center" vertical="center" wrapText="1"/>
    </xf>
    <xf numFmtId="0" fontId="55" fillId="0" borderId="0" xfId="0" applyFont="1" applyFill="1" applyAlignment="1">
      <alignment horizontal="left" wrapText="1"/>
    </xf>
    <xf numFmtId="0" fontId="64" fillId="0" borderId="104" xfId="0" applyFont="1" applyFill="1" applyBorder="1" applyAlignment="1">
      <alignment horizontal="center" vertical="center" wrapText="1"/>
    </xf>
    <xf numFmtId="0" fontId="64" fillId="0" borderId="105" xfId="0" applyFont="1" applyFill="1" applyBorder="1" applyAlignment="1">
      <alignment horizontal="center" vertical="center" wrapText="1"/>
    </xf>
    <xf numFmtId="0" fontId="64" fillId="0" borderId="106" xfId="0" applyFont="1" applyFill="1" applyBorder="1" applyAlignment="1">
      <alignment horizontal="center" vertical="center" wrapText="1"/>
    </xf>
    <xf numFmtId="0" fontId="64" fillId="0" borderId="107"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64" fillId="0" borderId="108" xfId="0" applyFont="1" applyFill="1" applyBorder="1" applyAlignment="1">
      <alignment horizontal="center" vertical="center" wrapText="1"/>
    </xf>
    <xf numFmtId="0" fontId="64" fillId="0" borderId="109" xfId="0" applyFont="1" applyFill="1" applyBorder="1" applyAlignment="1">
      <alignment horizontal="center" vertical="center" wrapText="1"/>
    </xf>
    <xf numFmtId="0" fontId="64" fillId="0" borderId="110" xfId="0" applyFont="1" applyFill="1" applyBorder="1" applyAlignment="1">
      <alignment horizontal="center" vertical="center" wrapText="1"/>
    </xf>
    <xf numFmtId="0" fontId="64" fillId="0" borderId="111" xfId="0" applyFont="1" applyFill="1" applyBorder="1" applyAlignment="1">
      <alignment horizontal="center" vertical="center" wrapText="1"/>
    </xf>
    <xf numFmtId="0" fontId="62" fillId="7" borderId="22" xfId="0" applyFont="1" applyFill="1" applyBorder="1" applyAlignment="1">
      <alignment horizontal="center" vertical="center"/>
    </xf>
    <xf numFmtId="0" fontId="58" fillId="14" borderId="104" xfId="0" applyFont="1" applyFill="1" applyBorder="1" applyAlignment="1">
      <alignment horizontal="center" vertical="center"/>
    </xf>
    <xf numFmtId="0" fontId="58" fillId="14" borderId="105" xfId="0" applyFont="1" applyFill="1" applyBorder="1" applyAlignment="1">
      <alignment horizontal="center" vertical="center"/>
    </xf>
    <xf numFmtId="0" fontId="58" fillId="14" borderId="106" xfId="0" applyFont="1" applyFill="1" applyBorder="1" applyAlignment="1">
      <alignment horizontal="center" vertical="center"/>
    </xf>
    <xf numFmtId="0" fontId="58" fillId="14" borderId="107" xfId="0" applyFont="1" applyFill="1" applyBorder="1" applyAlignment="1">
      <alignment horizontal="center" vertical="center"/>
    </xf>
    <xf numFmtId="0" fontId="58" fillId="14" borderId="0" xfId="0" applyFont="1" applyFill="1" applyBorder="1" applyAlignment="1">
      <alignment horizontal="center" vertical="center"/>
    </xf>
    <xf numFmtId="0" fontId="58" fillId="14" borderId="108" xfId="0" applyFont="1" applyFill="1" applyBorder="1" applyAlignment="1">
      <alignment horizontal="center" vertical="center"/>
    </xf>
    <xf numFmtId="0" fontId="63" fillId="0" borderId="114" xfId="0" applyFont="1" applyFill="1" applyBorder="1" applyAlignment="1">
      <alignment horizontal="center" vertical="center"/>
    </xf>
    <xf numFmtId="0" fontId="63" fillId="0" borderId="49" xfId="0" applyFont="1" applyFill="1" applyBorder="1" applyAlignment="1">
      <alignment horizontal="center" vertical="center"/>
    </xf>
    <xf numFmtId="0" fontId="63" fillId="0" borderId="115" xfId="0" applyFont="1" applyFill="1" applyBorder="1" applyAlignment="1">
      <alignment horizontal="center" vertical="center"/>
    </xf>
    <xf numFmtId="0" fontId="63" fillId="0" borderId="109" xfId="0" applyFont="1" applyFill="1" applyBorder="1" applyAlignment="1">
      <alignment horizontal="center" vertical="center"/>
    </xf>
    <xf numFmtId="0" fontId="63" fillId="0" borderId="110" xfId="0" applyFont="1" applyFill="1" applyBorder="1" applyAlignment="1">
      <alignment horizontal="center" vertical="center"/>
    </xf>
    <xf numFmtId="0" fontId="63" fillId="0" borderId="111" xfId="0" applyFont="1" applyFill="1" applyBorder="1" applyAlignment="1">
      <alignment horizontal="center" vertical="center"/>
    </xf>
    <xf numFmtId="0" fontId="62" fillId="7" borderId="116" xfId="0" applyFont="1" applyFill="1" applyBorder="1" applyAlignment="1">
      <alignment horizontal="center" vertical="center"/>
    </xf>
    <xf numFmtId="0" fontId="62" fillId="7" borderId="117" xfId="0" applyFont="1" applyFill="1" applyBorder="1" applyAlignment="1">
      <alignment horizontal="center" vertical="center"/>
    </xf>
    <xf numFmtId="0" fontId="62" fillId="7" borderId="118" xfId="0" applyFont="1" applyFill="1" applyBorder="1" applyAlignment="1">
      <alignment horizontal="center" vertical="center"/>
    </xf>
    <xf numFmtId="0" fontId="63" fillId="0" borderId="9" xfId="0" applyFont="1" applyBorder="1" applyAlignment="1">
      <alignment horizontal="center" vertical="center" wrapText="1"/>
    </xf>
    <xf numFmtId="0" fontId="68" fillId="0" borderId="9" xfId="0" applyFont="1" applyBorder="1" applyAlignment="1">
      <alignment horizontal="center" vertical="center"/>
    </xf>
    <xf numFmtId="0" fontId="68" fillId="0" borderId="9" xfId="0" applyFont="1" applyBorder="1" applyAlignment="1">
      <alignment horizontal="center" vertical="center" wrapText="1"/>
    </xf>
    <xf numFmtId="0" fontId="0" fillId="0" borderId="1" xfId="0" applyBorder="1" applyAlignment="1">
      <alignment horizontal="center" vertical="center"/>
    </xf>
    <xf numFmtId="0" fontId="0" fillId="0" borderId="112" xfId="0" applyBorder="1" applyAlignment="1">
      <alignment horizontal="center" vertical="center"/>
    </xf>
    <xf numFmtId="0" fontId="69" fillId="0" borderId="8" xfId="0" applyFont="1" applyBorder="1" applyAlignment="1">
      <alignment horizontal="center" vertical="center" wrapText="1"/>
    </xf>
    <xf numFmtId="0" fontId="69" fillId="0" borderId="4" xfId="0" applyFont="1" applyBorder="1" applyAlignment="1">
      <alignment horizontal="center" vertical="center" wrapText="1"/>
    </xf>
    <xf numFmtId="0" fontId="69" fillId="0" borderId="72"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0" xfId="0" applyFont="1" applyBorder="1" applyAlignment="1">
      <alignment horizontal="center" vertical="center" wrapText="1"/>
    </xf>
    <xf numFmtId="0" fontId="69" fillId="0" borderId="57" xfId="0" applyFont="1" applyBorder="1" applyAlignment="1">
      <alignment horizontal="center" vertical="center" wrapText="1"/>
    </xf>
    <xf numFmtId="0" fontId="69" fillId="0" borderId="3" xfId="0" applyFont="1" applyBorder="1" applyAlignment="1">
      <alignment horizontal="center" vertical="center" wrapText="1"/>
    </xf>
    <xf numFmtId="0" fontId="69" fillId="0" borderId="2" xfId="0" applyFont="1" applyBorder="1" applyAlignment="1">
      <alignment horizontal="center" vertical="center" wrapText="1"/>
    </xf>
    <xf numFmtId="0" fontId="69" fillId="0" borderId="113" xfId="0" applyFont="1" applyBorder="1" applyAlignment="1">
      <alignment horizontal="center" vertical="center" wrapText="1"/>
    </xf>
    <xf numFmtId="0" fontId="0" fillId="0" borderId="9" xfId="0" applyBorder="1" applyAlignment="1">
      <alignment horizontal="center" vertical="center"/>
    </xf>
    <xf numFmtId="0" fontId="74" fillId="0" borderId="0" xfId="0" applyFont="1" applyBorder="1" applyAlignment="1">
      <alignment horizontal="left" vertical="center"/>
    </xf>
    <xf numFmtId="0" fontId="58" fillId="15" borderId="9" xfId="0" applyFont="1" applyFill="1" applyBorder="1" applyAlignment="1">
      <alignment horizontal="center" vertical="center" wrapText="1"/>
    </xf>
    <xf numFmtId="0" fontId="0" fillId="6" borderId="6" xfId="0" applyFill="1" applyBorder="1" applyAlignment="1">
      <alignment horizontal="center" vertical="top" wrapText="1"/>
    </xf>
    <xf numFmtId="0" fontId="0" fillId="6" borderId="0" xfId="0" applyFill="1" applyBorder="1" applyAlignment="1">
      <alignment horizontal="center" vertical="top" wrapText="1"/>
    </xf>
    <xf numFmtId="0" fontId="0" fillId="6" borderId="5" xfId="0" applyFill="1" applyBorder="1" applyAlignment="1">
      <alignment horizontal="center" vertical="top" wrapText="1"/>
    </xf>
    <xf numFmtId="0" fontId="0" fillId="6" borderId="3" xfId="0" applyFill="1" applyBorder="1" applyAlignment="1">
      <alignment horizontal="center" vertical="top" wrapText="1"/>
    </xf>
    <xf numFmtId="0" fontId="0" fillId="6" borderId="2" xfId="0" applyFill="1" applyBorder="1" applyAlignment="1">
      <alignment horizontal="center" vertical="top" wrapText="1"/>
    </xf>
    <xf numFmtId="0" fontId="0" fillId="6" borderId="1" xfId="0" applyFill="1" applyBorder="1" applyAlignment="1">
      <alignment horizontal="center" vertical="top" wrapText="1"/>
    </xf>
    <xf numFmtId="0" fontId="77" fillId="0" borderId="0"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56" fillId="16" borderId="0" xfId="0" applyFont="1" applyFill="1" applyBorder="1" applyAlignment="1">
      <alignment horizontal="left" vertical="center"/>
    </xf>
    <xf numFmtId="0" fontId="0" fillId="14" borderId="14" xfId="0" applyFill="1" applyBorder="1" applyAlignment="1">
      <alignment horizontal="left" vertical="top" wrapText="1"/>
    </xf>
    <xf numFmtId="0" fontId="0" fillId="14" borderId="0" xfId="0" applyFill="1" applyBorder="1" applyAlignment="1">
      <alignment horizontal="left" vertical="top" wrapText="1"/>
    </xf>
    <xf numFmtId="0" fontId="0" fillId="14" borderId="13" xfId="0" applyFill="1" applyBorder="1" applyAlignment="1">
      <alignment horizontal="left" vertical="top" wrapText="1"/>
    </xf>
    <xf numFmtId="0" fontId="0" fillId="14" borderId="12" xfId="0" applyFill="1" applyBorder="1" applyAlignment="1">
      <alignment horizontal="left" vertical="top" wrapText="1"/>
    </xf>
    <xf numFmtId="0" fontId="0" fillId="14" borderId="11" xfId="0" applyFill="1" applyBorder="1" applyAlignment="1">
      <alignment horizontal="left" vertical="top" wrapText="1"/>
    </xf>
    <xf numFmtId="0" fontId="0" fillId="14" borderId="10" xfId="0" applyFill="1" applyBorder="1" applyAlignment="1">
      <alignment horizontal="left" vertical="top" wrapText="1"/>
    </xf>
    <xf numFmtId="0" fontId="0" fillId="14" borderId="16" xfId="0" applyFill="1" applyBorder="1" applyAlignment="1">
      <alignment horizontal="left" vertical="top" wrapText="1"/>
    </xf>
    <xf numFmtId="0" fontId="0" fillId="14" borderId="15" xfId="0" applyFill="1" applyBorder="1" applyAlignment="1">
      <alignment horizontal="left" vertical="top" wrapText="1"/>
    </xf>
    <xf numFmtId="0" fontId="88" fillId="14" borderId="14" xfId="0" applyFont="1" applyFill="1" applyBorder="1" applyAlignment="1">
      <alignment horizontal="left" vertical="center" shrinkToFit="1"/>
    </xf>
    <xf numFmtId="0" fontId="88" fillId="14" borderId="0" xfId="0" applyFont="1" applyFill="1" applyBorder="1" applyAlignment="1">
      <alignment horizontal="left" vertical="center" shrinkToFit="1"/>
    </xf>
    <xf numFmtId="0" fontId="88" fillId="14" borderId="13" xfId="0" applyFont="1" applyFill="1" applyBorder="1" applyAlignment="1">
      <alignment horizontal="left" vertical="center" shrinkToFit="1"/>
    </xf>
    <xf numFmtId="0" fontId="88" fillId="14" borderId="12" xfId="0" applyFont="1" applyFill="1" applyBorder="1" applyAlignment="1">
      <alignment horizontal="left" vertical="center" shrinkToFit="1"/>
    </xf>
    <xf numFmtId="0" fontId="88" fillId="14" borderId="11" xfId="0" applyFont="1" applyFill="1" applyBorder="1" applyAlignment="1">
      <alignment horizontal="left" vertical="center" shrinkToFit="1"/>
    </xf>
    <xf numFmtId="0" fontId="88" fillId="14" borderId="10" xfId="0" applyFont="1" applyFill="1" applyBorder="1" applyAlignment="1">
      <alignment horizontal="left" vertical="center" shrinkToFit="1"/>
    </xf>
    <xf numFmtId="0" fontId="89" fillId="14" borderId="14" xfId="0" applyFont="1" applyFill="1" applyBorder="1" applyAlignment="1">
      <alignment horizontal="left" vertical="center"/>
    </xf>
    <xf numFmtId="0" fontId="89" fillId="14" borderId="0" xfId="0" applyFont="1" applyFill="1" applyBorder="1" applyAlignment="1">
      <alignment horizontal="left" vertical="center"/>
    </xf>
    <xf numFmtId="0" fontId="89" fillId="14" borderId="13" xfId="0" applyFont="1" applyFill="1" applyBorder="1" applyAlignment="1">
      <alignment horizontal="left" vertical="center"/>
    </xf>
    <xf numFmtId="0" fontId="89" fillId="14" borderId="12" xfId="0" applyFont="1" applyFill="1" applyBorder="1" applyAlignment="1">
      <alignment horizontal="left" vertical="center"/>
    </xf>
    <xf numFmtId="0" fontId="89" fillId="14" borderId="11" xfId="0" applyFont="1" applyFill="1" applyBorder="1" applyAlignment="1">
      <alignment horizontal="left" vertical="center"/>
    </xf>
    <xf numFmtId="0" fontId="89" fillId="14" borderId="10" xfId="0" applyFont="1" applyFill="1" applyBorder="1" applyAlignment="1">
      <alignment horizontal="left" vertical="center"/>
    </xf>
  </cellXfs>
  <cellStyles count="5">
    <cellStyle name="ハイパーリンク" xfId="4" builtinId="8"/>
    <cellStyle name="標準" xfId="0" builtinId="0"/>
    <cellStyle name="標準 2" xfId="2"/>
    <cellStyle name="標準 3 3" xfId="1"/>
    <cellStyle name="標準 3 5" xfId="3"/>
  </cellStyles>
  <dxfs count="38">
    <dxf>
      <font>
        <color theme="0"/>
      </font>
      <fill>
        <patternFill>
          <bgColor rgb="FF00B0F0"/>
        </patternFill>
      </fill>
    </dxf>
    <dxf>
      <font>
        <color theme="1"/>
      </font>
      <fill>
        <patternFill>
          <bgColor rgb="FFFFC000"/>
        </patternFill>
      </fill>
    </dxf>
    <dxf>
      <font>
        <color theme="0"/>
      </font>
      <fill>
        <patternFill>
          <bgColor theme="0"/>
        </patternFill>
      </fill>
      <border>
        <left/>
        <right/>
        <bottom/>
        <vertical/>
        <horizontal/>
      </border>
    </dxf>
    <dxf>
      <font>
        <color theme="0"/>
      </font>
    </dxf>
    <dxf>
      <font>
        <color theme="0"/>
      </font>
    </dxf>
    <dxf>
      <font>
        <color theme="0"/>
      </font>
    </dxf>
    <dxf>
      <font>
        <color theme="0"/>
      </font>
    </dxf>
    <dxf>
      <font>
        <color theme="0"/>
      </font>
      <fill>
        <patternFill>
          <bgColor theme="0"/>
        </patternFill>
      </fill>
      <border>
        <left/>
        <right/>
        <top/>
        <bottom/>
        <vertical/>
        <horizontal/>
      </border>
    </dxf>
    <dxf>
      <fill>
        <patternFill>
          <bgColor rgb="FFCCECFF"/>
        </patternFill>
      </fill>
    </dxf>
    <dxf>
      <fill>
        <patternFill>
          <bgColor rgb="FFFFCCCC"/>
        </patternFill>
      </fill>
    </dxf>
    <dxf>
      <font>
        <color theme="1"/>
      </font>
    </dxf>
    <dxf>
      <font>
        <color theme="0"/>
      </font>
      <fill>
        <patternFill patternType="solid">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border>
        <right/>
        <top/>
        <bottom/>
        <vertical/>
        <horizontal/>
      </border>
    </dxf>
    <dxf>
      <font>
        <color theme="0"/>
      </font>
      <fill>
        <patternFill>
          <bgColor theme="0"/>
        </patternFill>
      </fill>
      <border>
        <left/>
        <right/>
        <bottom/>
        <vertical/>
        <horizontal/>
      </border>
    </dxf>
    <dxf>
      <font>
        <color theme="0"/>
      </font>
    </dxf>
    <dxf>
      <font>
        <color theme="0"/>
      </font>
      <fill>
        <patternFill>
          <bgColor theme="0"/>
        </patternFill>
      </fill>
      <border>
        <top/>
        <bottom/>
        <vertical/>
        <horizontal/>
      </border>
    </dxf>
    <dxf>
      <font>
        <color theme="0"/>
      </font>
      <fill>
        <patternFill>
          <bgColor theme="0"/>
        </patternFill>
      </fill>
      <border>
        <left/>
        <right/>
        <top/>
        <vertical/>
        <horizontal/>
      </border>
    </dxf>
    <dxf>
      <font>
        <color theme="0"/>
      </font>
      <fill>
        <patternFill patternType="none">
          <bgColor auto="1"/>
        </patternFill>
      </fill>
      <border>
        <left/>
        <right/>
        <vertical/>
        <horizontal/>
      </border>
    </dxf>
    <dxf>
      <font>
        <color theme="0"/>
      </font>
      <fill>
        <patternFill>
          <bgColor theme="0"/>
        </patternFill>
      </fill>
      <border>
        <left/>
        <right/>
        <vertical/>
        <horizontal/>
      </border>
    </dxf>
    <dxf>
      <fill>
        <patternFill>
          <bgColor rgb="FFCCECFF"/>
        </patternFill>
      </fill>
    </dxf>
    <dxf>
      <fill>
        <patternFill>
          <bgColor rgb="FFFFCCCC"/>
        </patternFill>
      </fill>
    </dxf>
    <dxf>
      <fill>
        <patternFill>
          <bgColor rgb="FFFFCCCC"/>
        </patternFill>
      </fill>
    </dxf>
    <dxf>
      <fill>
        <patternFill>
          <bgColor rgb="FFCCECFF"/>
        </patternFill>
      </fill>
    </dxf>
    <dxf>
      <fill>
        <patternFill>
          <bgColor rgb="FFFFCCCC"/>
        </patternFill>
      </fill>
    </dxf>
    <dxf>
      <fill>
        <patternFill>
          <bgColor rgb="FFCCECFF"/>
        </patternFill>
      </fill>
    </dxf>
    <dxf>
      <fill>
        <patternFill>
          <bgColor rgb="FFFFCCCC"/>
        </patternFill>
      </fill>
    </dxf>
    <dxf>
      <fill>
        <patternFill>
          <bgColor rgb="FFCCECFF"/>
        </patternFill>
      </fill>
    </dxf>
    <dxf>
      <fill>
        <patternFill>
          <bgColor rgb="FFFFCCCC"/>
        </patternFill>
      </fill>
    </dxf>
    <dxf>
      <font>
        <color theme="0"/>
      </font>
      <fill>
        <patternFill>
          <bgColor theme="0"/>
        </patternFill>
      </fill>
      <border>
        <top/>
        <bottom/>
        <vertical/>
        <horizontal/>
      </border>
    </dxf>
    <dxf>
      <font>
        <color theme="0"/>
      </font>
      <fill>
        <patternFill>
          <bgColor theme="0"/>
        </patternFill>
      </fill>
      <border>
        <left/>
        <right/>
        <vertical/>
        <horizontal/>
      </border>
    </dxf>
  </dxfs>
  <tableStyles count="0" defaultTableStyle="TableStyleMedium2" defaultPivotStyle="PivotStyleLight16"/>
  <colors>
    <mruColors>
      <color rgb="FFFFFFCC"/>
      <color rgb="FFFFCCCC"/>
      <color rgb="FFFFFF00"/>
      <color rgb="FFFFFFE8"/>
      <color rgb="FFFFF8E5"/>
      <color rgb="FFFFF4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6.png"/><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39.png"/><Relationship Id="rId47" Type="http://schemas.openxmlformats.org/officeDocument/2006/relationships/hyperlink" Target="https://www2.jasso.go.jp/daigaku/idou/idou_syori/__icsFiles/afieldfile/2024/08/07/henrei_1.pdf" TargetMode="External"/><Relationship Id="rId50" Type="http://schemas.openxmlformats.org/officeDocument/2006/relationships/hyperlink" Target="#'&#9733;&#30064;&#21205;&#39000;&#20316;&#25104;&#12510;&#12491;&#12517;&#12450;&#12523;&#65374;&#36024;&#19982;&#36864;&#23398;&#65374;'!A628"/><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hyperlink" Target="#'&#9733;&#30064;&#21205;&#39000;&#20316;&#25104;&#12510;&#12491;&#12517;&#12450;&#12523;&#65374;&#36024;&#19982;&#36864;&#23398;&#65374;'!A502"/><Relationship Id="rId46" Type="http://schemas.openxmlformats.org/officeDocument/2006/relationships/hyperlink" Target="https://www2.jasso.go.jp/daigaku/idou/idou_syori/taigaku.html#tk1" TargetMode="External"/><Relationship Id="rId2" Type="http://schemas.openxmlformats.org/officeDocument/2006/relationships/image" Target="../media/image2.emf"/><Relationship Id="rId16" Type="http://schemas.openxmlformats.org/officeDocument/2006/relationships/image" Target="../media/image16.png"/><Relationship Id="rId20" Type="http://schemas.openxmlformats.org/officeDocument/2006/relationships/image" Target="../media/image20.emf"/><Relationship Id="rId29" Type="http://schemas.openxmlformats.org/officeDocument/2006/relationships/image" Target="../media/image29.png"/><Relationship Id="rId41" Type="http://schemas.openxmlformats.org/officeDocument/2006/relationships/image" Target="../media/image38.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png"/><Relationship Id="rId37" Type="http://schemas.openxmlformats.org/officeDocument/2006/relationships/hyperlink" Target="#'&#9733;&#30064;&#21205;&#39000;&#20316;&#25104;&#12510;&#12491;&#12517;&#12450;&#12523;&#65374;&#36024;&#19982;&#36864;&#23398;&#65374;'!A315"/><Relationship Id="rId40" Type="http://schemas.openxmlformats.org/officeDocument/2006/relationships/image" Target="../media/image37.png"/><Relationship Id="rId45" Type="http://schemas.openxmlformats.org/officeDocument/2006/relationships/hyperlink" Target="https://www2.jasso.go.jp/daigaku/idou/__icsFiles/afieldfile/2024/05/01/huyo.pdf" TargetMode="External"/><Relationship Id="rId5" Type="http://schemas.openxmlformats.org/officeDocument/2006/relationships/image" Target="../media/image5.emf"/><Relationship Id="rId15" Type="http://schemas.openxmlformats.org/officeDocument/2006/relationships/image" Target="../media/image15.png"/><Relationship Id="rId23" Type="http://schemas.openxmlformats.org/officeDocument/2006/relationships/image" Target="../media/image23.emf"/><Relationship Id="rId28" Type="http://schemas.openxmlformats.org/officeDocument/2006/relationships/image" Target="../media/image28.png"/><Relationship Id="rId36" Type="http://schemas.microsoft.com/office/2007/relationships/hdphoto" Target="../media/hdphoto1.wdp"/><Relationship Id="rId49" Type="http://schemas.openxmlformats.org/officeDocument/2006/relationships/hyperlink" Target="#'&#9733;&#30064;&#21205;&#39000;&#20316;&#25104;&#12510;&#12491;&#12517;&#12450;&#12523;&#65374;&#36024;&#19982;&#36864;&#23398;&#65374;'!A569"/><Relationship Id="rId10" Type="http://schemas.openxmlformats.org/officeDocument/2006/relationships/image" Target="../media/image10.emf"/><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hyperlink" Target="https://www.sas.jasso.go.jp/ac/" TargetMode="External"/><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0.png"/><Relationship Id="rId48" Type="http://schemas.openxmlformats.org/officeDocument/2006/relationships/hyperlink" Target="#'&#9733;&#30064;&#21205;&#39000;&#20316;&#25104;&#12510;&#12491;&#12517;&#12450;&#12523;&#65374;&#36024;&#19982;&#36864;&#23398;&#65374;'!A702"/><Relationship Id="rId8" Type="http://schemas.openxmlformats.org/officeDocument/2006/relationships/image" Target="../media/image8.png"/><Relationship Id="rId51" Type="http://schemas.openxmlformats.org/officeDocument/2006/relationships/hyperlink" Target="https://www2.jasso.go.jp/daigaku/idou/__icsFiles/afieldfile/2024/04/15/2_ac.pdf" TargetMode="External"/></Relationships>
</file>

<file path=xl/drawings/drawing1.xml><?xml version="1.0" encoding="utf-8"?>
<xdr:wsDr xmlns:xdr="http://schemas.openxmlformats.org/drawingml/2006/spreadsheetDrawing" xmlns:a="http://schemas.openxmlformats.org/drawingml/2006/main">
  <xdr:twoCellAnchor>
    <xdr:from>
      <xdr:col>1</xdr:col>
      <xdr:colOff>2030</xdr:colOff>
      <xdr:row>82</xdr:row>
      <xdr:rowOff>91567</xdr:rowOff>
    </xdr:from>
    <xdr:to>
      <xdr:col>54</xdr:col>
      <xdr:colOff>55789</xdr:colOff>
      <xdr:row>85</xdr:row>
      <xdr:rowOff>0</xdr:rowOff>
    </xdr:to>
    <xdr:sp macro="" textlink="">
      <xdr:nvSpPr>
        <xdr:cNvPr id="64" name="AutoShape 3"/>
        <xdr:cNvSpPr>
          <a:spLocks noChangeArrowheads="1"/>
        </xdr:cNvSpPr>
      </xdr:nvSpPr>
      <xdr:spPr bwMode="auto">
        <a:xfrm>
          <a:off x="209848" y="12595294"/>
          <a:ext cx="11068123" cy="479933"/>
        </a:xfrm>
        <a:prstGeom prst="roundRect">
          <a:avLst>
            <a:gd name="adj" fmla="val 16667"/>
          </a:avLst>
        </a:prstGeom>
        <a:solidFill>
          <a:srgbClr val="FFFFFF"/>
        </a:solidFill>
        <a:ln w="9525">
          <a:solidFill>
            <a:srgbClr val="000000"/>
          </a:solidFill>
          <a:prstDash val="sysDot"/>
          <a:round/>
          <a:headEnd/>
          <a:tailEnd/>
        </a:ln>
      </xdr:spPr>
      <xdr:txBody>
        <a:bodyPr vertOverflow="clip" wrap="square" lIns="27432" tIns="18288" rIns="0" bIns="0" anchor="t"/>
        <a:lstStyle/>
        <a:p>
          <a:pPr algn="l" rtl="0">
            <a:defRPr sz="1000"/>
          </a:pPr>
          <a:r>
            <a:rPr lang="ja-JP" altLang="ja-JP" sz="800">
              <a:effectLst/>
              <a:latin typeface="ＭＳ Ｐ明朝" panose="02020600040205080304" pitchFamily="18" charset="-128"/>
              <a:ea typeface="ＭＳ Ｐ明朝" panose="02020600040205080304" pitchFamily="18" charset="-128"/>
              <a:cs typeface="+mn-cs"/>
            </a:rPr>
            <a:t>ご記入いただいた情報及びあなたの奨学金に関する情報は，機構の奨学金支給業務，奨学金貸与業務（返還業務を含む）及び在籍する学校での授業料等減免業務のために利用されます。この利用目的の適正な範囲内において，当該情報（奨学金の返還状況に関する情報を含む）が，学校，金融機関，文部科学省及び業務委託先に必要に応じて提供されますが，その他の目的には利用されません。また，行政機関及び公益法人等から奨学金の重複受給の防止等のために照会があった場合は，適正な範囲内においてあなたの情報が提供されます。</a:t>
          </a:r>
          <a:endPar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13605</xdr:colOff>
      <xdr:row>97</xdr:row>
      <xdr:rowOff>236088</xdr:rowOff>
    </xdr:from>
    <xdr:to>
      <xdr:col>12</xdr:col>
      <xdr:colOff>0</xdr:colOff>
      <xdr:row>111</xdr:row>
      <xdr:rowOff>110378</xdr:rowOff>
    </xdr:to>
    <xdr:pic>
      <xdr:nvPicPr>
        <xdr:cNvPr id="417" name="図 4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7391" y="23000838"/>
          <a:ext cx="7470323" cy="330329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22777</xdr:colOff>
      <xdr:row>84</xdr:row>
      <xdr:rowOff>54428</xdr:rowOff>
    </xdr:from>
    <xdr:to>
      <xdr:col>11</xdr:col>
      <xdr:colOff>666750</xdr:colOff>
      <xdr:row>97</xdr:row>
      <xdr:rowOff>161347</xdr:rowOff>
    </xdr:to>
    <xdr:pic>
      <xdr:nvPicPr>
        <xdr:cNvPr id="394" name="図 39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6563" y="19635107"/>
          <a:ext cx="7447544" cy="329099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69274</xdr:colOff>
      <xdr:row>391</xdr:row>
      <xdr:rowOff>111865</xdr:rowOff>
    </xdr:from>
    <xdr:to>
      <xdr:col>11</xdr:col>
      <xdr:colOff>487622</xdr:colOff>
      <xdr:row>421</xdr:row>
      <xdr:rowOff>196687</xdr:rowOff>
    </xdr:to>
    <xdr:grpSp>
      <xdr:nvGrpSpPr>
        <xdr:cNvPr id="12" name="グループ化 11"/>
        <xdr:cNvGrpSpPr/>
      </xdr:nvGrpSpPr>
      <xdr:grpSpPr>
        <a:xfrm>
          <a:off x="423060" y="94422972"/>
          <a:ext cx="7221919" cy="7432679"/>
          <a:chOff x="423060" y="92218615"/>
          <a:chExt cx="7221919" cy="7432679"/>
        </a:xfrm>
      </xdr:grpSpPr>
      <xdr:grpSp>
        <xdr:nvGrpSpPr>
          <xdr:cNvPr id="9" name="グループ化 8"/>
          <xdr:cNvGrpSpPr/>
        </xdr:nvGrpSpPr>
        <xdr:grpSpPr>
          <a:xfrm>
            <a:off x="423060" y="92218615"/>
            <a:ext cx="7221919" cy="7377375"/>
            <a:chOff x="423060" y="92218615"/>
            <a:chExt cx="7221919" cy="7377375"/>
          </a:xfrm>
        </xdr:grpSpPr>
        <xdr:pic>
          <xdr:nvPicPr>
            <xdr:cNvPr id="262" name="図 26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3060" y="92218615"/>
              <a:ext cx="5510892" cy="7266914"/>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sp macro="" textlink="">
          <xdr:nvSpPr>
            <xdr:cNvPr id="333" name="正方形/長方形 332"/>
            <xdr:cNvSpPr/>
          </xdr:nvSpPr>
          <xdr:spPr>
            <a:xfrm>
              <a:off x="3092532" y="97302203"/>
              <a:ext cx="2721429" cy="383475"/>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34" name="直線コネクタ 333"/>
            <xdr:cNvCxnSpPr/>
          </xdr:nvCxnSpPr>
          <xdr:spPr>
            <a:xfrm flipH="1">
              <a:off x="843643" y="97685679"/>
              <a:ext cx="2231572" cy="367393"/>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335" name="直線コネクタ 334"/>
            <xdr:cNvCxnSpPr/>
          </xdr:nvCxnSpPr>
          <xdr:spPr>
            <a:xfrm>
              <a:off x="5831279" y="97668361"/>
              <a:ext cx="1788721" cy="343889"/>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pic>
          <xdr:nvPicPr>
            <xdr:cNvPr id="59" name="図 58"/>
            <xdr:cNvPicPr>
              <a:picLocks noChangeAspect="1"/>
            </xdr:cNvPicPr>
          </xdr:nvPicPr>
          <xdr:blipFill>
            <a:blip xmlns:r="http://schemas.openxmlformats.org/officeDocument/2006/relationships" r:embed="rId4"/>
            <a:stretch>
              <a:fillRect/>
            </a:stretch>
          </xdr:blipFill>
          <xdr:spPr>
            <a:xfrm>
              <a:off x="873331" y="98098845"/>
              <a:ext cx="6771648" cy="1497145"/>
            </a:xfrm>
            <a:prstGeom prst="rect">
              <a:avLst/>
            </a:prstGeom>
            <a:effectLst>
              <a:outerShdw blurRad="50800" dist="38100" dir="2700000" algn="tl" rotWithShape="0">
                <a:prstClr val="black">
                  <a:alpha val="40000"/>
                </a:prstClr>
              </a:outerShdw>
            </a:effectLst>
          </xdr:spPr>
        </xdr:pic>
      </xdr:grpSp>
      <xdr:sp macro="" textlink="">
        <xdr:nvSpPr>
          <xdr:cNvPr id="332" name="正方形/長方形 331"/>
          <xdr:cNvSpPr/>
        </xdr:nvSpPr>
        <xdr:spPr>
          <a:xfrm>
            <a:off x="838695" y="98043178"/>
            <a:ext cx="6768935" cy="160811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285750</xdr:colOff>
      <xdr:row>195</xdr:row>
      <xdr:rowOff>27214</xdr:rowOff>
    </xdr:from>
    <xdr:to>
      <xdr:col>12</xdr:col>
      <xdr:colOff>17690</xdr:colOff>
      <xdr:row>201</xdr:row>
      <xdr:rowOff>153761</xdr:rowOff>
    </xdr:to>
    <xdr:pic>
      <xdr:nvPicPr>
        <xdr:cNvPr id="358" name="図 35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0" y="46141821"/>
          <a:ext cx="7569654" cy="1596118"/>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31848</xdr:colOff>
      <xdr:row>352</xdr:row>
      <xdr:rowOff>28692</xdr:rowOff>
    </xdr:from>
    <xdr:to>
      <xdr:col>10</xdr:col>
      <xdr:colOff>601685</xdr:colOff>
      <xdr:row>381</xdr:row>
      <xdr:rowOff>176893</xdr:rowOff>
    </xdr:to>
    <xdr:grpSp>
      <xdr:nvGrpSpPr>
        <xdr:cNvPr id="40" name="グループ化 39"/>
        <xdr:cNvGrpSpPr/>
      </xdr:nvGrpSpPr>
      <xdr:grpSpPr>
        <a:xfrm>
          <a:off x="385634" y="84542656"/>
          <a:ext cx="6693051" cy="7251130"/>
          <a:chOff x="13002898" y="68681714"/>
          <a:chExt cx="5283687" cy="5983709"/>
        </a:xfrm>
      </xdr:grpSpPr>
      <xdr:grpSp>
        <xdr:nvGrpSpPr>
          <xdr:cNvPr id="38" name="グループ化 37"/>
          <xdr:cNvGrpSpPr/>
        </xdr:nvGrpSpPr>
        <xdr:grpSpPr>
          <a:xfrm>
            <a:off x="13002898" y="68681714"/>
            <a:ext cx="5283687" cy="5983709"/>
            <a:chOff x="13002898" y="68665955"/>
            <a:chExt cx="5297694" cy="5981959"/>
          </a:xfrm>
        </xdr:grpSpPr>
        <xdr:grpSp>
          <xdr:nvGrpSpPr>
            <xdr:cNvPr id="146" name="グループ化 145"/>
            <xdr:cNvGrpSpPr/>
          </xdr:nvGrpSpPr>
          <xdr:grpSpPr>
            <a:xfrm>
              <a:off x="13002898" y="68665955"/>
              <a:ext cx="5297694" cy="5981959"/>
              <a:chOff x="6103526" y="70722903"/>
              <a:chExt cx="5282878" cy="5989887"/>
            </a:xfrm>
          </xdr:grpSpPr>
          <xdr:pic>
            <xdr:nvPicPr>
              <xdr:cNvPr id="147" name="図 146"/>
              <xdr:cNvPicPr>
                <a:picLocks noChangeAspect="1"/>
              </xdr:cNvPicPr>
            </xdr:nvPicPr>
            <xdr:blipFill>
              <a:blip xmlns:r="http://schemas.openxmlformats.org/officeDocument/2006/relationships" r:embed="rId6"/>
              <a:stretch>
                <a:fillRect/>
              </a:stretch>
            </xdr:blipFill>
            <xdr:spPr>
              <a:xfrm>
                <a:off x="6103526" y="70722903"/>
                <a:ext cx="5282878" cy="5989887"/>
              </a:xfrm>
              <a:prstGeom prst="rect">
                <a:avLst/>
              </a:prstGeom>
            </xdr:spPr>
          </xdr:pic>
          <xdr:sp macro="" textlink="">
            <xdr:nvSpPr>
              <xdr:cNvPr id="148" name="正方形/長方形 147"/>
              <xdr:cNvSpPr/>
            </xdr:nvSpPr>
            <xdr:spPr>
              <a:xfrm>
                <a:off x="8397040" y="71763656"/>
                <a:ext cx="254138" cy="194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9" name="正方形/長方形 148"/>
              <xdr:cNvSpPr/>
            </xdr:nvSpPr>
            <xdr:spPr>
              <a:xfrm>
                <a:off x="9833754" y="72072204"/>
                <a:ext cx="254138" cy="194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37" name="正方形/長方形 36"/>
            <xdr:cNvSpPr/>
          </xdr:nvSpPr>
          <xdr:spPr>
            <a:xfrm>
              <a:off x="15859531" y="70746567"/>
              <a:ext cx="867284" cy="191028"/>
            </a:xfrm>
            <a:prstGeom prst="rect">
              <a:avLst/>
            </a:prstGeom>
            <a:noFill/>
            <a:ln w="381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15865597" y="72346295"/>
              <a:ext cx="867284" cy="189491"/>
            </a:xfrm>
            <a:prstGeom prst="rect">
              <a:avLst/>
            </a:prstGeom>
            <a:noFill/>
            <a:ln w="381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1" name="正方形/長方形 150"/>
            <xdr:cNvSpPr/>
          </xdr:nvSpPr>
          <xdr:spPr>
            <a:xfrm>
              <a:off x="15870742" y="73081008"/>
              <a:ext cx="867284" cy="171611"/>
            </a:xfrm>
            <a:prstGeom prst="rect">
              <a:avLst/>
            </a:prstGeom>
            <a:noFill/>
            <a:ln w="381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2" name="正方形/長方形 151"/>
            <xdr:cNvSpPr/>
          </xdr:nvSpPr>
          <xdr:spPr>
            <a:xfrm>
              <a:off x="15866591" y="73801586"/>
              <a:ext cx="867284" cy="171610"/>
            </a:xfrm>
            <a:prstGeom prst="rect">
              <a:avLst/>
            </a:prstGeom>
            <a:noFill/>
            <a:ln w="38100">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pic>
        <xdr:nvPicPr>
          <xdr:cNvPr id="39" name="図 38"/>
          <xdr:cNvPicPr>
            <a:picLocks noChangeAspect="1"/>
          </xdr:cNvPicPr>
        </xdr:nvPicPr>
        <xdr:blipFill>
          <a:blip xmlns:r="http://schemas.openxmlformats.org/officeDocument/2006/relationships" r:embed="rId7"/>
          <a:stretch>
            <a:fillRect/>
          </a:stretch>
        </xdr:blipFill>
        <xdr:spPr>
          <a:xfrm>
            <a:off x="15840394" y="70030166"/>
            <a:ext cx="919831" cy="209449"/>
          </a:xfrm>
          <a:prstGeom prst="rect">
            <a:avLst/>
          </a:prstGeom>
        </xdr:spPr>
      </xdr:pic>
    </xdr:grpSp>
    <xdr:clientData/>
  </xdr:twoCellAnchor>
  <xdr:twoCellAnchor>
    <xdr:from>
      <xdr:col>5</xdr:col>
      <xdr:colOff>534454</xdr:colOff>
      <xdr:row>363</xdr:row>
      <xdr:rowOff>226500</xdr:rowOff>
    </xdr:from>
    <xdr:to>
      <xdr:col>8</xdr:col>
      <xdr:colOff>419990</xdr:colOff>
      <xdr:row>366</xdr:row>
      <xdr:rowOff>133055</xdr:rowOff>
    </xdr:to>
    <xdr:sp macro="" textlink="">
      <xdr:nvSpPr>
        <xdr:cNvPr id="278" name="正方形/長方形 277"/>
        <xdr:cNvSpPr/>
      </xdr:nvSpPr>
      <xdr:spPr>
        <a:xfrm>
          <a:off x="3609668" y="85965107"/>
          <a:ext cx="1926608" cy="64134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534457</xdr:colOff>
      <xdr:row>358</xdr:row>
      <xdr:rowOff>163286</xdr:rowOff>
    </xdr:from>
    <xdr:to>
      <xdr:col>9</xdr:col>
      <xdr:colOff>163287</xdr:colOff>
      <xdr:row>363</xdr:row>
      <xdr:rowOff>198367</xdr:rowOff>
    </xdr:to>
    <xdr:cxnSp macro="">
      <xdr:nvCxnSpPr>
        <xdr:cNvPr id="301" name="直線コネクタ 300"/>
        <xdr:cNvCxnSpPr/>
      </xdr:nvCxnSpPr>
      <xdr:spPr>
        <a:xfrm flipV="1">
          <a:off x="3609671" y="84677250"/>
          <a:ext cx="2350259" cy="125972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402633</xdr:colOff>
      <xdr:row>364</xdr:row>
      <xdr:rowOff>68036</xdr:rowOff>
    </xdr:from>
    <xdr:to>
      <xdr:col>15</xdr:col>
      <xdr:colOff>340180</xdr:colOff>
      <xdr:row>366</xdr:row>
      <xdr:rowOff>120958</xdr:rowOff>
    </xdr:to>
    <xdr:cxnSp macro="">
      <xdr:nvCxnSpPr>
        <xdr:cNvPr id="312" name="直線コネクタ 311"/>
        <xdr:cNvCxnSpPr/>
      </xdr:nvCxnSpPr>
      <xdr:spPr>
        <a:xfrm flipV="1">
          <a:off x="5518919" y="86051572"/>
          <a:ext cx="4046904" cy="542779"/>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506439</xdr:colOff>
      <xdr:row>364</xdr:row>
      <xdr:rowOff>163286</xdr:rowOff>
    </xdr:from>
    <xdr:to>
      <xdr:col>5</xdr:col>
      <xdr:colOff>472724</xdr:colOff>
      <xdr:row>367</xdr:row>
      <xdr:rowOff>226797</xdr:rowOff>
    </xdr:to>
    <xdr:sp macro="" textlink="">
      <xdr:nvSpPr>
        <xdr:cNvPr id="232" name="右カーブ矢印 231"/>
        <xdr:cNvSpPr/>
      </xdr:nvSpPr>
      <xdr:spPr>
        <a:xfrm>
          <a:off x="2901296" y="87616393"/>
          <a:ext cx="646642" cy="798297"/>
        </a:xfrm>
        <a:prstGeom prst="curvedRightArrow">
          <a:avLst>
            <a:gd name="adj1" fmla="val 25000"/>
            <a:gd name="adj2" fmla="val 45758"/>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9</xdr:col>
      <xdr:colOff>204107</xdr:colOff>
      <xdr:row>358</xdr:row>
      <xdr:rowOff>95250</xdr:rowOff>
    </xdr:from>
    <xdr:to>
      <xdr:col>15</xdr:col>
      <xdr:colOff>462643</xdr:colOff>
      <xdr:row>364</xdr:row>
      <xdr:rowOff>13608</xdr:rowOff>
    </xdr:to>
    <xdr:pic>
      <xdr:nvPicPr>
        <xdr:cNvPr id="497" name="図 496"/>
        <xdr:cNvPicPr/>
      </xdr:nvPicPr>
      <xdr:blipFill>
        <a:blip xmlns:r="http://schemas.openxmlformats.org/officeDocument/2006/relationships" r:embed="rId8"/>
        <a:stretch>
          <a:fillRect/>
        </a:stretch>
      </xdr:blipFill>
      <xdr:spPr>
        <a:xfrm>
          <a:off x="6000750" y="84609214"/>
          <a:ext cx="3687536" cy="1387929"/>
        </a:xfrm>
        <a:prstGeom prst="rect">
          <a:avLst/>
        </a:prstGeom>
      </xdr:spPr>
    </xdr:pic>
    <xdr:clientData/>
  </xdr:twoCellAnchor>
  <xdr:twoCellAnchor editAs="oneCell">
    <xdr:from>
      <xdr:col>1</xdr:col>
      <xdr:colOff>21929</xdr:colOff>
      <xdr:row>270</xdr:row>
      <xdr:rowOff>13606</xdr:rowOff>
    </xdr:from>
    <xdr:to>
      <xdr:col>11</xdr:col>
      <xdr:colOff>668697</xdr:colOff>
      <xdr:row>310</xdr:row>
      <xdr:rowOff>40819</xdr:rowOff>
    </xdr:to>
    <xdr:pic>
      <xdr:nvPicPr>
        <xdr:cNvPr id="103" name="図 1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5715" y="58565142"/>
          <a:ext cx="7450339" cy="982435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40821</xdr:colOff>
      <xdr:row>117</xdr:row>
      <xdr:rowOff>122462</xdr:rowOff>
    </xdr:from>
    <xdr:to>
      <xdr:col>11</xdr:col>
      <xdr:colOff>598714</xdr:colOff>
      <xdr:row>134</xdr:row>
      <xdr:rowOff>73912</xdr:rowOff>
    </xdr:to>
    <xdr:pic>
      <xdr:nvPicPr>
        <xdr:cNvPr id="78" name="図 7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94607" y="24411212"/>
          <a:ext cx="7361464" cy="411523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7</xdr:col>
      <xdr:colOff>42194</xdr:colOff>
      <xdr:row>30</xdr:row>
      <xdr:rowOff>22411</xdr:rowOff>
    </xdr:from>
    <xdr:to>
      <xdr:col>11</xdr:col>
      <xdr:colOff>627530</xdr:colOff>
      <xdr:row>47</xdr:row>
      <xdr:rowOff>232269</xdr:rowOff>
    </xdr:to>
    <xdr:pic>
      <xdr:nvPicPr>
        <xdr:cNvPr id="10" name="図 9"/>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27106" y="2140323"/>
          <a:ext cx="3319571" cy="4210358"/>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33615</xdr:colOff>
      <xdr:row>30</xdr:row>
      <xdr:rowOff>22410</xdr:rowOff>
    </xdr:from>
    <xdr:to>
      <xdr:col>5</xdr:col>
      <xdr:colOff>627530</xdr:colOff>
      <xdr:row>48</xdr:row>
      <xdr:rowOff>7826</xdr:rowOff>
    </xdr:to>
    <xdr:pic>
      <xdr:nvPicPr>
        <xdr:cNvPr id="11" name="図 1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17174" y="1669675"/>
          <a:ext cx="3328150" cy="422123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14</xdr:col>
      <xdr:colOff>494812</xdr:colOff>
      <xdr:row>24</xdr:row>
      <xdr:rowOff>73981</xdr:rowOff>
    </xdr:from>
    <xdr:to>
      <xdr:col>17</xdr:col>
      <xdr:colOff>606872</xdr:colOff>
      <xdr:row>25</xdr:row>
      <xdr:rowOff>186040</xdr:rowOff>
    </xdr:to>
    <xdr:sp macro="" textlink="">
      <xdr:nvSpPr>
        <xdr:cNvPr id="13" name="正方形/長方形 12"/>
        <xdr:cNvSpPr/>
      </xdr:nvSpPr>
      <xdr:spPr>
        <a:xfrm>
          <a:off x="9162562" y="4526919"/>
          <a:ext cx="2183748" cy="350184"/>
        </a:xfrm>
        <a:prstGeom prst="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solidFill>
                <a:sysClr val="windowText" lastClr="000000"/>
              </a:solidFill>
              <a:latin typeface="BIZ UDゴシック" panose="020B0400000000000000" pitchFamily="49" charset="-128"/>
              <a:ea typeface="BIZ UDゴシック" panose="020B0400000000000000" pitchFamily="49" charset="-128"/>
            </a:rPr>
            <a:t>学校による代理入力可</a:t>
          </a:r>
        </a:p>
      </xdr:txBody>
    </xdr:sp>
    <xdr:clientData/>
  </xdr:twoCellAnchor>
  <xdr:twoCellAnchor editAs="oneCell">
    <xdr:from>
      <xdr:col>7</xdr:col>
      <xdr:colOff>27213</xdr:colOff>
      <xdr:row>54</xdr:row>
      <xdr:rowOff>40822</xdr:rowOff>
    </xdr:from>
    <xdr:to>
      <xdr:col>11</xdr:col>
      <xdr:colOff>639535</xdr:colOff>
      <xdr:row>73</xdr:row>
      <xdr:rowOff>681</xdr:rowOff>
    </xdr:to>
    <xdr:pic>
      <xdr:nvPicPr>
        <xdr:cNvPr id="29" name="図 2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89713" y="9103179"/>
          <a:ext cx="3333751" cy="460669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27215</xdr:colOff>
      <xdr:row>54</xdr:row>
      <xdr:rowOff>27214</xdr:rowOff>
    </xdr:from>
    <xdr:to>
      <xdr:col>5</xdr:col>
      <xdr:colOff>643967</xdr:colOff>
      <xdr:row>72</xdr:row>
      <xdr:rowOff>231322</xdr:rowOff>
    </xdr:to>
    <xdr:pic>
      <xdr:nvPicPr>
        <xdr:cNvPr id="30" name="図 2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07572" y="8844643"/>
          <a:ext cx="3338181" cy="4612821"/>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122464</xdr:colOff>
      <xdr:row>87</xdr:row>
      <xdr:rowOff>54430</xdr:rowOff>
    </xdr:from>
    <xdr:to>
      <xdr:col>4</xdr:col>
      <xdr:colOff>612321</xdr:colOff>
      <xdr:row>96</xdr:row>
      <xdr:rowOff>163287</xdr:rowOff>
    </xdr:to>
    <xdr:sp macro="" textlink="">
      <xdr:nvSpPr>
        <xdr:cNvPr id="45" name="正方形/長方形 44"/>
        <xdr:cNvSpPr/>
      </xdr:nvSpPr>
      <xdr:spPr>
        <a:xfrm>
          <a:off x="802821" y="17036144"/>
          <a:ext cx="2530929" cy="2313214"/>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5</xdr:col>
      <xdr:colOff>176893</xdr:colOff>
      <xdr:row>84</xdr:row>
      <xdr:rowOff>231322</xdr:rowOff>
    </xdr:from>
    <xdr:to>
      <xdr:col>5</xdr:col>
      <xdr:colOff>666751</xdr:colOff>
      <xdr:row>86</xdr:row>
      <xdr:rowOff>54429</xdr:rowOff>
    </xdr:to>
    <xdr:sp macro="" textlink="">
      <xdr:nvSpPr>
        <xdr:cNvPr id="48" name="正方形/長方形 47"/>
        <xdr:cNvSpPr/>
      </xdr:nvSpPr>
      <xdr:spPr>
        <a:xfrm>
          <a:off x="3252107" y="16641536"/>
          <a:ext cx="489858" cy="312964"/>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5</xdr:col>
      <xdr:colOff>163285</xdr:colOff>
      <xdr:row>87</xdr:row>
      <xdr:rowOff>0</xdr:rowOff>
    </xdr:from>
    <xdr:to>
      <xdr:col>11</xdr:col>
      <xdr:colOff>544285</xdr:colOff>
      <xdr:row>97</xdr:row>
      <xdr:rowOff>81643</xdr:rowOff>
    </xdr:to>
    <xdr:sp macro="" textlink="">
      <xdr:nvSpPr>
        <xdr:cNvPr id="54" name="正方形/長方形 53"/>
        <xdr:cNvSpPr/>
      </xdr:nvSpPr>
      <xdr:spPr>
        <a:xfrm>
          <a:off x="3565071" y="16736786"/>
          <a:ext cx="4463143" cy="2530928"/>
        </a:xfrm>
        <a:prstGeom prst="rect">
          <a:avLst/>
        </a:prstGeom>
        <a:noFill/>
        <a:ln w="381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149679</xdr:colOff>
      <xdr:row>100</xdr:row>
      <xdr:rowOff>221795</xdr:rowOff>
    </xdr:from>
    <xdr:to>
      <xdr:col>11</xdr:col>
      <xdr:colOff>530679</xdr:colOff>
      <xdr:row>111</xdr:row>
      <xdr:rowOff>149678</xdr:rowOff>
    </xdr:to>
    <xdr:sp macro="" textlink="">
      <xdr:nvSpPr>
        <xdr:cNvPr id="55" name="正方形/長方形 54"/>
        <xdr:cNvSpPr/>
      </xdr:nvSpPr>
      <xdr:spPr>
        <a:xfrm>
          <a:off x="3224893" y="20550866"/>
          <a:ext cx="4463143" cy="2622098"/>
        </a:xfrm>
        <a:prstGeom prst="rect">
          <a:avLst/>
        </a:prstGeom>
        <a:noFill/>
        <a:ln w="381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625929</xdr:colOff>
      <xdr:row>56</xdr:row>
      <xdr:rowOff>81642</xdr:rowOff>
    </xdr:from>
    <xdr:to>
      <xdr:col>6</xdr:col>
      <xdr:colOff>40821</xdr:colOff>
      <xdr:row>59</xdr:row>
      <xdr:rowOff>68036</xdr:rowOff>
    </xdr:to>
    <xdr:sp macro="" textlink="">
      <xdr:nvSpPr>
        <xdr:cNvPr id="63" name="正方形/長方形 62"/>
        <xdr:cNvSpPr/>
      </xdr:nvSpPr>
      <xdr:spPr>
        <a:xfrm>
          <a:off x="625929" y="9388928"/>
          <a:ext cx="3497035" cy="721179"/>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0</xdr:col>
      <xdr:colOff>608318</xdr:colOff>
      <xdr:row>33</xdr:row>
      <xdr:rowOff>77640</xdr:rowOff>
    </xdr:from>
    <xdr:to>
      <xdr:col>6</xdr:col>
      <xdr:colOff>13607</xdr:colOff>
      <xdr:row>44</xdr:row>
      <xdr:rowOff>176892</xdr:rowOff>
    </xdr:to>
    <xdr:sp macro="" textlink="">
      <xdr:nvSpPr>
        <xdr:cNvPr id="65" name="正方形/長方形 64"/>
        <xdr:cNvSpPr/>
      </xdr:nvSpPr>
      <xdr:spPr>
        <a:xfrm>
          <a:off x="608318" y="2771854"/>
          <a:ext cx="3487432" cy="2793467"/>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616264</xdr:colOff>
      <xdr:row>33</xdr:row>
      <xdr:rowOff>82080</xdr:rowOff>
    </xdr:from>
    <xdr:ext cx="441146" cy="521425"/>
    <xdr:sp macro="" textlink="">
      <xdr:nvSpPr>
        <xdr:cNvPr id="66" name="正方形/長方形 65"/>
        <xdr:cNvSpPr/>
      </xdr:nvSpPr>
      <xdr:spPr>
        <a:xfrm>
          <a:off x="3011121" y="6899259"/>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4</xdr:col>
      <xdr:colOff>446983</xdr:colOff>
      <xdr:row>56</xdr:row>
      <xdr:rowOff>40821</xdr:rowOff>
    </xdr:from>
    <xdr:ext cx="441147" cy="521425"/>
    <xdr:sp macro="" textlink="">
      <xdr:nvSpPr>
        <xdr:cNvPr id="67" name="正方形/長方形 66"/>
        <xdr:cNvSpPr/>
      </xdr:nvSpPr>
      <xdr:spPr>
        <a:xfrm>
          <a:off x="2841840" y="12491357"/>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3</xdr:col>
      <xdr:colOff>365338</xdr:colOff>
      <xdr:row>87</xdr:row>
      <xdr:rowOff>40821</xdr:rowOff>
    </xdr:from>
    <xdr:ext cx="441147" cy="521425"/>
    <xdr:sp macro="" textlink="">
      <xdr:nvSpPr>
        <xdr:cNvPr id="68" name="正方形/長方形 67"/>
        <xdr:cNvSpPr/>
      </xdr:nvSpPr>
      <xdr:spPr>
        <a:xfrm>
          <a:off x="2079838" y="19512642"/>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8</xdr:col>
      <xdr:colOff>575188</xdr:colOff>
      <xdr:row>84</xdr:row>
      <xdr:rowOff>217714</xdr:rowOff>
    </xdr:from>
    <xdr:ext cx="184730" cy="405432"/>
    <xdr:sp macro="" textlink="">
      <xdr:nvSpPr>
        <xdr:cNvPr id="69" name="正方形/長方形 68"/>
        <xdr:cNvSpPr/>
      </xdr:nvSpPr>
      <xdr:spPr>
        <a:xfrm>
          <a:off x="6018045" y="16791214"/>
          <a:ext cx="184730" cy="405432"/>
        </a:xfrm>
        <a:prstGeom prst="rect">
          <a:avLst/>
        </a:prstGeom>
        <a:noFill/>
      </xdr:spPr>
      <xdr:txBody>
        <a:bodyPr wrap="none" lIns="91440" tIns="45720" rIns="91440" bIns="45720">
          <a:spAutoFit/>
        </a:bodyPr>
        <a:lstStyle/>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4</xdr:col>
      <xdr:colOff>555837</xdr:colOff>
      <xdr:row>84</xdr:row>
      <xdr:rowOff>149680</xdr:rowOff>
    </xdr:from>
    <xdr:ext cx="441146" cy="521425"/>
    <xdr:sp macro="" textlink="">
      <xdr:nvSpPr>
        <xdr:cNvPr id="70" name="正方形/長方形 69"/>
        <xdr:cNvSpPr/>
      </xdr:nvSpPr>
      <xdr:spPr>
        <a:xfrm>
          <a:off x="2950694" y="16559894"/>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a:t>
          </a:r>
        </a:p>
      </xdr:txBody>
    </xdr:sp>
    <xdr:clientData/>
  </xdr:oneCellAnchor>
  <xdr:twoCellAnchor>
    <xdr:from>
      <xdr:col>11</xdr:col>
      <xdr:colOff>81645</xdr:colOff>
      <xdr:row>93</xdr:row>
      <xdr:rowOff>138872</xdr:rowOff>
    </xdr:from>
    <xdr:to>
      <xdr:col>12</xdr:col>
      <xdr:colOff>240927</xdr:colOff>
      <xdr:row>106</xdr:row>
      <xdr:rowOff>40822</xdr:rowOff>
    </xdr:to>
    <xdr:sp macro="" textlink="">
      <xdr:nvSpPr>
        <xdr:cNvPr id="53" name="上カーブ矢印 52"/>
        <xdr:cNvSpPr/>
      </xdr:nvSpPr>
      <xdr:spPr>
        <a:xfrm rot="16200000" flipH="1">
          <a:off x="6442383" y="20039920"/>
          <a:ext cx="3086022" cy="839639"/>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14</xdr:col>
      <xdr:colOff>13949</xdr:colOff>
      <xdr:row>57</xdr:row>
      <xdr:rowOff>101653</xdr:rowOff>
    </xdr:from>
    <xdr:to>
      <xdr:col>17</xdr:col>
      <xdr:colOff>549414</xdr:colOff>
      <xdr:row>63</xdr:row>
      <xdr:rowOff>157683</xdr:rowOff>
    </xdr:to>
    <xdr:pic>
      <xdr:nvPicPr>
        <xdr:cNvPr id="14" name="図 13"/>
        <xdr:cNvPicPr>
          <a:picLocks noChangeAspect="1"/>
        </xdr:cNvPicPr>
      </xdr:nvPicPr>
      <xdr:blipFill>
        <a:blip xmlns:r="http://schemas.openxmlformats.org/officeDocument/2006/relationships" r:embed="rId14"/>
        <a:stretch>
          <a:fillRect/>
        </a:stretch>
      </xdr:blipFill>
      <xdr:spPr>
        <a:xfrm>
          <a:off x="8654485" y="13504689"/>
          <a:ext cx="2605694" cy="1513937"/>
        </a:xfrm>
        <a:prstGeom prst="rect">
          <a:avLst/>
        </a:prstGeom>
      </xdr:spPr>
    </xdr:pic>
    <xdr:clientData/>
  </xdr:twoCellAnchor>
  <xdr:twoCellAnchor editAs="oneCell">
    <xdr:from>
      <xdr:col>14</xdr:col>
      <xdr:colOff>22412</xdr:colOff>
      <xdr:row>122</xdr:row>
      <xdr:rowOff>100852</xdr:rowOff>
    </xdr:from>
    <xdr:to>
      <xdr:col>17</xdr:col>
      <xdr:colOff>587322</xdr:colOff>
      <xdr:row>125</xdr:row>
      <xdr:rowOff>112058</xdr:rowOff>
    </xdr:to>
    <xdr:pic>
      <xdr:nvPicPr>
        <xdr:cNvPr id="16" name="図 15"/>
        <xdr:cNvPicPr>
          <a:picLocks noChangeAspect="1"/>
        </xdr:cNvPicPr>
      </xdr:nvPicPr>
      <xdr:blipFill>
        <a:blip xmlns:r="http://schemas.openxmlformats.org/officeDocument/2006/relationships" r:embed="rId15"/>
        <a:stretch>
          <a:fillRect/>
        </a:stretch>
      </xdr:blipFill>
      <xdr:spPr>
        <a:xfrm>
          <a:off x="8583706" y="24821028"/>
          <a:ext cx="2615587" cy="717177"/>
        </a:xfrm>
        <a:prstGeom prst="rect">
          <a:avLst/>
        </a:prstGeom>
      </xdr:spPr>
    </xdr:pic>
    <xdr:clientData/>
  </xdr:twoCellAnchor>
  <xdr:twoCellAnchor editAs="oneCell">
    <xdr:from>
      <xdr:col>1</xdr:col>
      <xdr:colOff>22105</xdr:colOff>
      <xdr:row>153</xdr:row>
      <xdr:rowOff>40821</xdr:rowOff>
    </xdr:from>
    <xdr:to>
      <xdr:col>11</xdr:col>
      <xdr:colOff>605976</xdr:colOff>
      <xdr:row>162</xdr:row>
      <xdr:rowOff>224223</xdr:rowOff>
    </xdr:to>
    <xdr:pic>
      <xdr:nvPicPr>
        <xdr:cNvPr id="23" name="図 22"/>
        <xdr:cNvPicPr>
          <a:picLocks noChangeAspect="1"/>
        </xdr:cNvPicPr>
      </xdr:nvPicPr>
      <xdr:blipFill>
        <a:blip xmlns:r="http://schemas.openxmlformats.org/officeDocument/2006/relationships" r:embed="rId16"/>
        <a:stretch>
          <a:fillRect/>
        </a:stretch>
      </xdr:blipFill>
      <xdr:spPr>
        <a:xfrm>
          <a:off x="375891" y="32412214"/>
          <a:ext cx="7387442" cy="2387761"/>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54428</xdr:colOff>
      <xdr:row>139</xdr:row>
      <xdr:rowOff>27216</xdr:rowOff>
    </xdr:from>
    <xdr:to>
      <xdr:col>11</xdr:col>
      <xdr:colOff>639536</xdr:colOff>
      <xdr:row>148</xdr:row>
      <xdr:rowOff>210724</xdr:rowOff>
    </xdr:to>
    <xdr:pic>
      <xdr:nvPicPr>
        <xdr:cNvPr id="24" name="図 23"/>
        <xdr:cNvPicPr>
          <a:picLocks noChangeAspect="1"/>
        </xdr:cNvPicPr>
      </xdr:nvPicPr>
      <xdr:blipFill>
        <a:blip xmlns:r="http://schemas.openxmlformats.org/officeDocument/2006/relationships" r:embed="rId17"/>
        <a:stretch>
          <a:fillRect/>
        </a:stretch>
      </xdr:blipFill>
      <xdr:spPr>
        <a:xfrm>
          <a:off x="408214" y="29214537"/>
          <a:ext cx="7388679" cy="2387864"/>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78521</xdr:colOff>
      <xdr:row>173</xdr:row>
      <xdr:rowOff>40820</xdr:rowOff>
    </xdr:from>
    <xdr:to>
      <xdr:col>8</xdr:col>
      <xdr:colOff>606914</xdr:colOff>
      <xdr:row>180</xdr:row>
      <xdr:rowOff>27214</xdr:rowOff>
    </xdr:to>
    <xdr:pic>
      <xdr:nvPicPr>
        <xdr:cNvPr id="35" name="図 34"/>
        <xdr:cNvPicPr>
          <a:picLocks noChangeAspect="1"/>
        </xdr:cNvPicPr>
      </xdr:nvPicPr>
      <xdr:blipFill>
        <a:blip xmlns:r="http://schemas.openxmlformats.org/officeDocument/2006/relationships" r:embed="rId18"/>
        <a:stretch>
          <a:fillRect/>
        </a:stretch>
      </xdr:blipFill>
      <xdr:spPr>
        <a:xfrm>
          <a:off x="432307" y="35351356"/>
          <a:ext cx="5290893" cy="170089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81643</xdr:colOff>
      <xdr:row>182</xdr:row>
      <xdr:rowOff>81644</xdr:rowOff>
    </xdr:from>
    <xdr:to>
      <xdr:col>8</xdr:col>
      <xdr:colOff>585107</xdr:colOff>
      <xdr:row>189</xdr:row>
      <xdr:rowOff>50868</xdr:rowOff>
    </xdr:to>
    <xdr:pic>
      <xdr:nvPicPr>
        <xdr:cNvPr id="42" name="図 41"/>
        <xdr:cNvPicPr>
          <a:picLocks noChangeAspect="1"/>
        </xdr:cNvPicPr>
      </xdr:nvPicPr>
      <xdr:blipFill>
        <a:blip xmlns:r="http://schemas.openxmlformats.org/officeDocument/2006/relationships" r:embed="rId19"/>
        <a:stretch>
          <a:fillRect/>
        </a:stretch>
      </xdr:blipFill>
      <xdr:spPr>
        <a:xfrm>
          <a:off x="435429" y="37596537"/>
          <a:ext cx="5265964" cy="168372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204108</xdr:colOff>
      <xdr:row>124</xdr:row>
      <xdr:rowOff>27214</xdr:rowOff>
    </xdr:from>
    <xdr:to>
      <xdr:col>6</xdr:col>
      <xdr:colOff>394609</xdr:colOff>
      <xdr:row>129</xdr:row>
      <xdr:rowOff>0</xdr:rowOff>
    </xdr:to>
    <xdr:sp macro="" textlink="">
      <xdr:nvSpPr>
        <xdr:cNvPr id="75" name="正方形/長方形 74"/>
        <xdr:cNvSpPr/>
      </xdr:nvSpPr>
      <xdr:spPr>
        <a:xfrm>
          <a:off x="557894" y="26180143"/>
          <a:ext cx="3592286" cy="1197428"/>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4</xdr:col>
      <xdr:colOff>594812</xdr:colOff>
      <xdr:row>120</xdr:row>
      <xdr:rowOff>149678</xdr:rowOff>
    </xdr:from>
    <xdr:ext cx="853055" cy="521425"/>
    <xdr:sp macro="" textlink="">
      <xdr:nvSpPr>
        <xdr:cNvPr id="76" name="正方形/長方形 75"/>
        <xdr:cNvSpPr/>
      </xdr:nvSpPr>
      <xdr:spPr>
        <a:xfrm>
          <a:off x="2989669" y="27500035"/>
          <a:ext cx="853055"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A</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1</xdr:col>
      <xdr:colOff>204108</xdr:colOff>
      <xdr:row>120</xdr:row>
      <xdr:rowOff>163283</xdr:rowOff>
    </xdr:from>
    <xdr:to>
      <xdr:col>6</xdr:col>
      <xdr:colOff>353787</xdr:colOff>
      <xdr:row>123</xdr:row>
      <xdr:rowOff>217715</xdr:rowOff>
    </xdr:to>
    <xdr:sp macro="" textlink="">
      <xdr:nvSpPr>
        <xdr:cNvPr id="79" name="正方形/長方形 78"/>
        <xdr:cNvSpPr/>
      </xdr:nvSpPr>
      <xdr:spPr>
        <a:xfrm>
          <a:off x="557894" y="25336497"/>
          <a:ext cx="3551464" cy="789218"/>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151612</xdr:colOff>
      <xdr:row>124</xdr:row>
      <xdr:rowOff>27211</xdr:rowOff>
    </xdr:from>
    <xdr:ext cx="841384" cy="521425"/>
    <xdr:sp macro="" textlink="">
      <xdr:nvSpPr>
        <xdr:cNvPr id="80" name="正方形/長方形 79"/>
        <xdr:cNvSpPr/>
      </xdr:nvSpPr>
      <xdr:spPr>
        <a:xfrm>
          <a:off x="3226826" y="28357282"/>
          <a:ext cx="841384"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B</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xdr:col>
      <xdr:colOff>27105</xdr:colOff>
      <xdr:row>206</xdr:row>
      <xdr:rowOff>54431</xdr:rowOff>
    </xdr:from>
    <xdr:to>
      <xdr:col>11</xdr:col>
      <xdr:colOff>625929</xdr:colOff>
      <xdr:row>220</xdr:row>
      <xdr:rowOff>78020</xdr:rowOff>
    </xdr:to>
    <xdr:pic>
      <xdr:nvPicPr>
        <xdr:cNvPr id="86" name="図 8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80891" y="44753895"/>
          <a:ext cx="7402395" cy="345259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95249</xdr:colOff>
      <xdr:row>198</xdr:row>
      <xdr:rowOff>68035</xdr:rowOff>
    </xdr:from>
    <xdr:to>
      <xdr:col>11</xdr:col>
      <xdr:colOff>476250</xdr:colOff>
      <xdr:row>201</xdr:row>
      <xdr:rowOff>27214</xdr:rowOff>
    </xdr:to>
    <xdr:sp macro="" textlink="">
      <xdr:nvSpPr>
        <xdr:cNvPr id="92" name="正方形/長方形 91"/>
        <xdr:cNvSpPr/>
      </xdr:nvSpPr>
      <xdr:spPr>
        <a:xfrm>
          <a:off x="449035" y="43012178"/>
          <a:ext cx="7184572" cy="693965"/>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149678</xdr:colOff>
      <xdr:row>209</xdr:row>
      <xdr:rowOff>108856</xdr:rowOff>
    </xdr:from>
    <xdr:to>
      <xdr:col>6</xdr:col>
      <xdr:colOff>421822</xdr:colOff>
      <xdr:row>219</xdr:row>
      <xdr:rowOff>217714</xdr:rowOff>
    </xdr:to>
    <xdr:sp macro="" textlink="">
      <xdr:nvSpPr>
        <xdr:cNvPr id="93" name="正方形/長方形 92"/>
        <xdr:cNvSpPr/>
      </xdr:nvSpPr>
      <xdr:spPr>
        <a:xfrm>
          <a:off x="503464" y="45692785"/>
          <a:ext cx="3673929" cy="2558143"/>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406159</xdr:colOff>
      <xdr:row>209</xdr:row>
      <xdr:rowOff>88846</xdr:rowOff>
    </xdr:from>
    <xdr:ext cx="441146" cy="521425"/>
    <xdr:sp macro="" textlink="">
      <xdr:nvSpPr>
        <xdr:cNvPr id="94" name="正方形/長方形 93"/>
        <xdr:cNvSpPr/>
      </xdr:nvSpPr>
      <xdr:spPr>
        <a:xfrm>
          <a:off x="3481373" y="48829632"/>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p>
      </xdr:txBody>
    </xdr:sp>
    <xdr:clientData/>
  </xdr:oneCellAnchor>
  <xdr:oneCellAnchor>
    <xdr:from>
      <xdr:col>9</xdr:col>
      <xdr:colOff>542231</xdr:colOff>
      <xdr:row>198</xdr:row>
      <xdr:rowOff>156081</xdr:rowOff>
    </xdr:from>
    <xdr:ext cx="441147" cy="521425"/>
    <xdr:sp macro="" textlink="">
      <xdr:nvSpPr>
        <xdr:cNvPr id="95" name="正方形/長方形 94"/>
        <xdr:cNvSpPr/>
      </xdr:nvSpPr>
      <xdr:spPr>
        <a:xfrm>
          <a:off x="6338874" y="46406760"/>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p>
      </xdr:txBody>
    </xdr:sp>
    <xdr:clientData/>
  </xdr:oneCellAnchor>
  <xdr:twoCellAnchor editAs="oneCell">
    <xdr:from>
      <xdr:col>1</xdr:col>
      <xdr:colOff>83244</xdr:colOff>
      <xdr:row>233</xdr:row>
      <xdr:rowOff>180095</xdr:rowOff>
    </xdr:from>
    <xdr:to>
      <xdr:col>12</xdr:col>
      <xdr:colOff>25616</xdr:colOff>
      <xdr:row>243</xdr:row>
      <xdr:rowOff>32364</xdr:rowOff>
    </xdr:to>
    <xdr:pic>
      <xdr:nvPicPr>
        <xdr:cNvPr id="96" name="図 95"/>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37030" y="55438702"/>
          <a:ext cx="7426300" cy="230155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oneCellAnchor>
    <xdr:from>
      <xdr:col>10</xdr:col>
      <xdr:colOff>647312</xdr:colOff>
      <xdr:row>33</xdr:row>
      <xdr:rowOff>100852</xdr:rowOff>
    </xdr:from>
    <xdr:ext cx="517077" cy="252483"/>
    <xdr:sp macro="" textlink="">
      <xdr:nvSpPr>
        <xdr:cNvPr id="108" name="正方形/長方形 107"/>
        <xdr:cNvSpPr/>
      </xdr:nvSpPr>
      <xdr:spPr>
        <a:xfrm>
          <a:off x="7146724" y="268941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638735</xdr:colOff>
      <xdr:row>37</xdr:row>
      <xdr:rowOff>212911</xdr:rowOff>
    </xdr:from>
    <xdr:ext cx="517077" cy="252483"/>
    <xdr:sp macro="" textlink="">
      <xdr:nvSpPr>
        <xdr:cNvPr id="109" name="正方形/長方形 108"/>
        <xdr:cNvSpPr/>
      </xdr:nvSpPr>
      <xdr:spPr>
        <a:xfrm>
          <a:off x="7138147" y="3742764"/>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647312</xdr:colOff>
      <xdr:row>42</xdr:row>
      <xdr:rowOff>179293</xdr:rowOff>
    </xdr:from>
    <xdr:ext cx="517077" cy="252483"/>
    <xdr:sp macro="" textlink="">
      <xdr:nvSpPr>
        <xdr:cNvPr id="110" name="正方形/長方形 109"/>
        <xdr:cNvSpPr/>
      </xdr:nvSpPr>
      <xdr:spPr>
        <a:xfrm>
          <a:off x="7146724" y="4885764"/>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２</a:t>
          </a:r>
        </a:p>
      </xdr:txBody>
    </xdr:sp>
    <xdr:clientData/>
  </xdr:oneCellAnchor>
  <xdr:oneCellAnchor>
    <xdr:from>
      <xdr:col>10</xdr:col>
      <xdr:colOff>441831</xdr:colOff>
      <xdr:row>57</xdr:row>
      <xdr:rowOff>228121</xdr:rowOff>
    </xdr:from>
    <xdr:ext cx="517077" cy="252483"/>
    <xdr:sp macro="" textlink="">
      <xdr:nvSpPr>
        <xdr:cNvPr id="111" name="正方形/長方形 110"/>
        <xdr:cNvSpPr/>
      </xdr:nvSpPr>
      <xdr:spPr>
        <a:xfrm>
          <a:off x="6941243" y="9237650"/>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３</a:t>
          </a:r>
        </a:p>
      </xdr:txBody>
    </xdr:sp>
    <xdr:clientData/>
  </xdr:oneCellAnchor>
  <xdr:oneCellAnchor>
    <xdr:from>
      <xdr:col>11</xdr:col>
      <xdr:colOff>430626</xdr:colOff>
      <xdr:row>93</xdr:row>
      <xdr:rowOff>183296</xdr:rowOff>
    </xdr:from>
    <xdr:ext cx="517077" cy="252483"/>
    <xdr:sp macro="" textlink="">
      <xdr:nvSpPr>
        <xdr:cNvPr id="112" name="正方形/長方形 111"/>
        <xdr:cNvSpPr/>
      </xdr:nvSpPr>
      <xdr:spPr>
        <a:xfrm>
          <a:off x="7587983" y="1894754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４</a:t>
          </a:r>
        </a:p>
      </xdr:txBody>
    </xdr:sp>
    <xdr:clientData/>
  </xdr:oneCellAnchor>
  <xdr:oneCellAnchor>
    <xdr:from>
      <xdr:col>6</xdr:col>
      <xdr:colOff>437029</xdr:colOff>
      <xdr:row>124</xdr:row>
      <xdr:rowOff>168088</xdr:rowOff>
    </xdr:from>
    <xdr:ext cx="517077" cy="252483"/>
    <xdr:sp macro="" textlink="">
      <xdr:nvSpPr>
        <xdr:cNvPr id="113" name="正方形/長方形 112"/>
        <xdr:cNvSpPr/>
      </xdr:nvSpPr>
      <xdr:spPr>
        <a:xfrm>
          <a:off x="4202205" y="2535891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５</a:t>
          </a:r>
        </a:p>
      </xdr:txBody>
    </xdr:sp>
    <xdr:clientData/>
  </xdr:oneCellAnchor>
  <xdr:oneCellAnchor>
    <xdr:from>
      <xdr:col>6</xdr:col>
      <xdr:colOff>408215</xdr:colOff>
      <xdr:row>140</xdr:row>
      <xdr:rowOff>213714</xdr:rowOff>
    </xdr:from>
    <xdr:ext cx="517077" cy="252483"/>
    <xdr:sp macro="" textlink="">
      <xdr:nvSpPr>
        <xdr:cNvPr id="114" name="正方形/長方形 113"/>
        <xdr:cNvSpPr/>
      </xdr:nvSpPr>
      <xdr:spPr>
        <a:xfrm>
          <a:off x="4173391" y="2869906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６</a:t>
          </a:r>
        </a:p>
      </xdr:txBody>
    </xdr:sp>
    <xdr:clientData/>
  </xdr:oneCellAnchor>
  <xdr:oneCellAnchor>
    <xdr:from>
      <xdr:col>10</xdr:col>
      <xdr:colOff>665949</xdr:colOff>
      <xdr:row>140</xdr:row>
      <xdr:rowOff>202508</xdr:rowOff>
    </xdr:from>
    <xdr:ext cx="517077" cy="252483"/>
    <xdr:sp macro="" textlink="">
      <xdr:nvSpPr>
        <xdr:cNvPr id="116" name="正方形/長方形 115"/>
        <xdr:cNvSpPr/>
      </xdr:nvSpPr>
      <xdr:spPr>
        <a:xfrm>
          <a:off x="7165361" y="2868786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７</a:t>
          </a:r>
        </a:p>
      </xdr:txBody>
    </xdr:sp>
    <xdr:clientData/>
  </xdr:oneCellAnchor>
  <xdr:oneCellAnchor>
    <xdr:from>
      <xdr:col>6</xdr:col>
      <xdr:colOff>364686</xdr:colOff>
      <xdr:row>154</xdr:row>
      <xdr:rowOff>217714</xdr:rowOff>
    </xdr:from>
    <xdr:ext cx="517077" cy="252483"/>
    <xdr:sp macro="" textlink="">
      <xdr:nvSpPr>
        <xdr:cNvPr id="117" name="正方形/長方形 116"/>
        <xdr:cNvSpPr/>
      </xdr:nvSpPr>
      <xdr:spPr>
        <a:xfrm>
          <a:off x="4129862" y="3152694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６</a:t>
          </a:r>
        </a:p>
      </xdr:txBody>
    </xdr:sp>
    <xdr:clientData/>
  </xdr:oneCellAnchor>
  <xdr:oneCellAnchor>
    <xdr:from>
      <xdr:col>6</xdr:col>
      <xdr:colOff>364685</xdr:colOff>
      <xdr:row>156</xdr:row>
      <xdr:rowOff>116860</xdr:rowOff>
    </xdr:from>
    <xdr:ext cx="517077" cy="252483"/>
    <xdr:sp macro="" textlink="">
      <xdr:nvSpPr>
        <xdr:cNvPr id="118" name="正方形/長方形 117"/>
        <xdr:cNvSpPr/>
      </xdr:nvSpPr>
      <xdr:spPr>
        <a:xfrm>
          <a:off x="4129861" y="3189674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８</a:t>
          </a:r>
        </a:p>
      </xdr:txBody>
    </xdr:sp>
    <xdr:clientData/>
  </xdr:oneCellAnchor>
  <xdr:oneCellAnchor>
    <xdr:from>
      <xdr:col>10</xdr:col>
      <xdr:colOff>566391</xdr:colOff>
      <xdr:row>156</xdr:row>
      <xdr:rowOff>83244</xdr:rowOff>
    </xdr:from>
    <xdr:ext cx="517077" cy="252483"/>
    <xdr:sp macro="" textlink="">
      <xdr:nvSpPr>
        <xdr:cNvPr id="119" name="正方形/長方形 118"/>
        <xdr:cNvSpPr/>
      </xdr:nvSpPr>
      <xdr:spPr>
        <a:xfrm>
          <a:off x="7065803" y="3186312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９</a:t>
          </a:r>
        </a:p>
      </xdr:txBody>
    </xdr:sp>
    <xdr:clientData/>
  </xdr:oneCellAnchor>
  <xdr:oneCellAnchor>
    <xdr:from>
      <xdr:col>10</xdr:col>
      <xdr:colOff>504264</xdr:colOff>
      <xdr:row>199</xdr:row>
      <xdr:rowOff>33617</xdr:rowOff>
    </xdr:from>
    <xdr:ext cx="517077" cy="252483"/>
    <xdr:sp macro="" textlink="">
      <xdr:nvSpPr>
        <xdr:cNvPr id="120" name="正方形/長方形 119"/>
        <xdr:cNvSpPr/>
      </xdr:nvSpPr>
      <xdr:spPr>
        <a:xfrm>
          <a:off x="7003676" y="4179794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※10</a:t>
          </a:r>
          <a:endParaRPr lang="ja-JP" altLang="en-US" sz="1000" b="1" cap="none" spc="0">
            <a:ln w="22225">
              <a:noFill/>
              <a:prstDash val="solid"/>
            </a:ln>
            <a:solidFill>
              <a:schemeClr val="tx1"/>
            </a:solidFill>
            <a:effectLst/>
          </a:endParaRPr>
        </a:p>
      </xdr:txBody>
    </xdr:sp>
    <xdr:clientData/>
  </xdr:oneCellAnchor>
  <xdr:oneCellAnchor>
    <xdr:from>
      <xdr:col>6</xdr:col>
      <xdr:colOff>492950</xdr:colOff>
      <xdr:row>209</xdr:row>
      <xdr:rowOff>221719</xdr:rowOff>
    </xdr:from>
    <xdr:ext cx="517077" cy="252483"/>
    <xdr:sp macro="" textlink="">
      <xdr:nvSpPr>
        <xdr:cNvPr id="121" name="正方形/長方形 120"/>
        <xdr:cNvSpPr/>
      </xdr:nvSpPr>
      <xdr:spPr>
        <a:xfrm>
          <a:off x="4258126" y="4413757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※11</a:t>
          </a:r>
          <a:endParaRPr lang="ja-JP" altLang="en-US" sz="1000" b="1" cap="none" spc="0">
            <a:ln w="22225">
              <a:noFill/>
              <a:prstDash val="solid"/>
            </a:ln>
            <a:solidFill>
              <a:schemeClr val="tx1"/>
            </a:solidFill>
            <a:effectLst/>
          </a:endParaRPr>
        </a:p>
      </xdr:txBody>
    </xdr:sp>
    <xdr:clientData/>
  </xdr:oneCellAnchor>
  <xdr:oneCellAnchor>
    <xdr:from>
      <xdr:col>6</xdr:col>
      <xdr:colOff>481744</xdr:colOff>
      <xdr:row>214</xdr:row>
      <xdr:rowOff>20012</xdr:rowOff>
    </xdr:from>
    <xdr:ext cx="517077" cy="252483"/>
    <xdr:sp macro="" textlink="">
      <xdr:nvSpPr>
        <xdr:cNvPr id="122" name="正方形/長方形 121"/>
        <xdr:cNvSpPr/>
      </xdr:nvSpPr>
      <xdr:spPr>
        <a:xfrm>
          <a:off x="4246920" y="4511248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※12</a:t>
          </a:r>
          <a:endParaRPr lang="ja-JP" altLang="en-US" sz="1000" b="1" cap="none" spc="0">
            <a:ln w="22225">
              <a:noFill/>
              <a:prstDash val="solid"/>
            </a:ln>
            <a:solidFill>
              <a:schemeClr val="tx1"/>
            </a:solidFill>
            <a:effectLst/>
          </a:endParaRPr>
        </a:p>
      </xdr:txBody>
    </xdr:sp>
    <xdr:clientData/>
  </xdr:oneCellAnchor>
  <xdr:oneCellAnchor>
    <xdr:from>
      <xdr:col>5</xdr:col>
      <xdr:colOff>414508</xdr:colOff>
      <xdr:row>216</xdr:row>
      <xdr:rowOff>199307</xdr:rowOff>
    </xdr:from>
    <xdr:ext cx="517077" cy="252483"/>
    <xdr:sp macro="" textlink="">
      <xdr:nvSpPr>
        <xdr:cNvPr id="123" name="正方形/長方形 122"/>
        <xdr:cNvSpPr/>
      </xdr:nvSpPr>
      <xdr:spPr>
        <a:xfrm>
          <a:off x="3496126" y="4576242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※13</a:t>
          </a:r>
          <a:endParaRPr lang="ja-JP" altLang="en-US" sz="1000" b="1" cap="none" spc="0">
            <a:ln w="22225">
              <a:noFill/>
              <a:prstDash val="solid"/>
            </a:ln>
            <a:solidFill>
              <a:schemeClr val="tx1"/>
            </a:solidFill>
            <a:effectLst/>
          </a:endParaRPr>
        </a:p>
      </xdr:txBody>
    </xdr:sp>
    <xdr:clientData/>
  </xdr:oneCellAnchor>
  <xdr:oneCellAnchor>
    <xdr:from>
      <xdr:col>5</xdr:col>
      <xdr:colOff>414508</xdr:colOff>
      <xdr:row>218</xdr:row>
      <xdr:rowOff>76042</xdr:rowOff>
    </xdr:from>
    <xdr:ext cx="517077" cy="252483"/>
    <xdr:sp macro="" textlink="">
      <xdr:nvSpPr>
        <xdr:cNvPr id="124" name="正方形/長方形 123"/>
        <xdr:cNvSpPr/>
      </xdr:nvSpPr>
      <xdr:spPr>
        <a:xfrm>
          <a:off x="3496126" y="4610980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※14</a:t>
          </a:r>
          <a:endParaRPr lang="ja-JP" altLang="en-US" sz="1000" b="1" cap="none" spc="0">
            <a:ln w="22225">
              <a:noFill/>
              <a:prstDash val="solid"/>
            </a:ln>
            <a:solidFill>
              <a:schemeClr val="tx1"/>
            </a:solidFill>
            <a:effectLst/>
          </a:endParaRPr>
        </a:p>
      </xdr:txBody>
    </xdr:sp>
    <xdr:clientData/>
  </xdr:oneCellAnchor>
  <xdr:oneCellAnchor>
    <xdr:from>
      <xdr:col>3</xdr:col>
      <xdr:colOff>542685</xdr:colOff>
      <xdr:row>238</xdr:row>
      <xdr:rowOff>34419</xdr:rowOff>
    </xdr:from>
    <xdr:ext cx="517077" cy="252483"/>
    <xdr:sp macro="" textlink="">
      <xdr:nvSpPr>
        <xdr:cNvPr id="125" name="正方形/長方形 124"/>
        <xdr:cNvSpPr/>
      </xdr:nvSpPr>
      <xdr:spPr>
        <a:xfrm>
          <a:off x="2257185" y="5181680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※16</a:t>
          </a:r>
          <a:endParaRPr lang="ja-JP" altLang="en-US" sz="1000" b="1" cap="none" spc="0">
            <a:ln w="22225">
              <a:noFill/>
              <a:prstDash val="solid"/>
            </a:ln>
            <a:solidFill>
              <a:schemeClr val="tx1"/>
            </a:solidFill>
            <a:effectLst/>
          </a:endParaRPr>
        </a:p>
      </xdr:txBody>
    </xdr:sp>
    <xdr:clientData/>
  </xdr:oneCellAnchor>
  <xdr:twoCellAnchor editAs="oneCell">
    <xdr:from>
      <xdr:col>1</xdr:col>
      <xdr:colOff>167288</xdr:colOff>
      <xdr:row>244</xdr:row>
      <xdr:rowOff>126468</xdr:rowOff>
    </xdr:from>
    <xdr:to>
      <xdr:col>4</xdr:col>
      <xdr:colOff>455366</xdr:colOff>
      <xdr:row>248</xdr:row>
      <xdr:rowOff>27213</xdr:rowOff>
    </xdr:to>
    <xdr:pic>
      <xdr:nvPicPr>
        <xdr:cNvPr id="127" name="図 126"/>
        <xdr:cNvPicPr>
          <a:picLocks noChangeAspect="1"/>
        </xdr:cNvPicPr>
      </xdr:nvPicPr>
      <xdr:blipFill>
        <a:blip xmlns:r="http://schemas.openxmlformats.org/officeDocument/2006/relationships" r:embed="rId22"/>
        <a:stretch>
          <a:fillRect/>
        </a:stretch>
      </xdr:blipFill>
      <xdr:spPr>
        <a:xfrm>
          <a:off x="521074" y="55303432"/>
          <a:ext cx="2329149" cy="88046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oneCellAnchor>
    <xdr:from>
      <xdr:col>10</xdr:col>
      <xdr:colOff>553891</xdr:colOff>
      <xdr:row>241</xdr:row>
      <xdr:rowOff>800</xdr:rowOff>
    </xdr:from>
    <xdr:ext cx="517077" cy="252483"/>
    <xdr:sp macro="" textlink="">
      <xdr:nvSpPr>
        <xdr:cNvPr id="130" name="正方形/長方形 129"/>
        <xdr:cNvSpPr/>
      </xdr:nvSpPr>
      <xdr:spPr>
        <a:xfrm>
          <a:off x="7053303" y="5248915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※17</a:t>
          </a:r>
          <a:endParaRPr lang="ja-JP" altLang="en-US" sz="1000" b="1" cap="none" spc="0">
            <a:ln w="22225">
              <a:noFill/>
              <a:prstDash val="solid"/>
            </a:ln>
            <a:solidFill>
              <a:schemeClr val="tx1"/>
            </a:solidFill>
            <a:effectLst/>
          </a:endParaRPr>
        </a:p>
      </xdr:txBody>
    </xdr:sp>
    <xdr:clientData/>
  </xdr:oneCellAnchor>
  <xdr:oneCellAnchor>
    <xdr:from>
      <xdr:col>11</xdr:col>
      <xdr:colOff>353786</xdr:colOff>
      <xdr:row>272</xdr:row>
      <xdr:rowOff>27215</xdr:rowOff>
    </xdr:from>
    <xdr:ext cx="517077" cy="252483"/>
    <xdr:sp macro="" textlink="">
      <xdr:nvSpPr>
        <xdr:cNvPr id="134" name="正方形/長方形 133"/>
        <xdr:cNvSpPr/>
      </xdr:nvSpPr>
      <xdr:spPr>
        <a:xfrm>
          <a:off x="7511143" y="59068608"/>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※18</a:t>
          </a:r>
          <a:endParaRPr lang="ja-JP" altLang="en-US" sz="1000" b="1" cap="none" spc="0">
            <a:ln w="22225">
              <a:noFill/>
              <a:prstDash val="solid"/>
            </a:ln>
            <a:solidFill>
              <a:schemeClr val="tx1"/>
            </a:solidFill>
            <a:effectLst/>
          </a:endParaRPr>
        </a:p>
      </xdr:txBody>
    </xdr:sp>
    <xdr:clientData/>
  </xdr:oneCellAnchor>
  <xdr:oneCellAnchor>
    <xdr:from>
      <xdr:col>11</xdr:col>
      <xdr:colOff>299357</xdr:colOff>
      <xdr:row>298</xdr:row>
      <xdr:rowOff>190500</xdr:rowOff>
    </xdr:from>
    <xdr:ext cx="517077" cy="252483"/>
    <xdr:sp macro="" textlink="">
      <xdr:nvSpPr>
        <xdr:cNvPr id="135" name="正方形/長方形 134"/>
        <xdr:cNvSpPr/>
      </xdr:nvSpPr>
      <xdr:spPr>
        <a:xfrm>
          <a:off x="7538357" y="6752492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※19</a:t>
          </a:r>
          <a:endParaRPr lang="ja-JP" altLang="en-US" sz="1000" b="1" cap="none" spc="0">
            <a:ln w="22225">
              <a:noFill/>
              <a:prstDash val="solid"/>
            </a:ln>
            <a:solidFill>
              <a:schemeClr val="tx1"/>
            </a:solidFill>
            <a:effectLst/>
          </a:endParaRPr>
        </a:p>
      </xdr:txBody>
    </xdr:sp>
    <xdr:clientData/>
  </xdr:oneCellAnchor>
  <xdr:twoCellAnchor>
    <xdr:from>
      <xdr:col>11</xdr:col>
      <xdr:colOff>474313</xdr:colOff>
      <xdr:row>30</xdr:row>
      <xdr:rowOff>174949</xdr:rowOff>
    </xdr:from>
    <xdr:to>
      <xdr:col>14</xdr:col>
      <xdr:colOff>0</xdr:colOff>
      <xdr:row>33</xdr:row>
      <xdr:rowOff>227094</xdr:rowOff>
    </xdr:to>
    <xdr:cxnSp macro="">
      <xdr:nvCxnSpPr>
        <xdr:cNvPr id="3" name="直線コネクタ 2"/>
        <xdr:cNvCxnSpPr>
          <a:stCxn id="108" idx="3"/>
        </xdr:cNvCxnSpPr>
      </xdr:nvCxnSpPr>
      <xdr:spPr>
        <a:xfrm flipV="1">
          <a:off x="7724976" y="7221505"/>
          <a:ext cx="915560" cy="78109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474313</xdr:colOff>
      <xdr:row>34</xdr:row>
      <xdr:rowOff>145791</xdr:rowOff>
    </xdr:from>
    <xdr:to>
      <xdr:col>13</xdr:col>
      <xdr:colOff>340178</xdr:colOff>
      <xdr:row>43</xdr:row>
      <xdr:rowOff>62550</xdr:rowOff>
    </xdr:to>
    <xdr:cxnSp macro="">
      <xdr:nvCxnSpPr>
        <xdr:cNvPr id="71" name="直線コネクタ 70"/>
        <xdr:cNvCxnSpPr>
          <a:stCxn id="110" idx="3"/>
        </xdr:cNvCxnSpPr>
      </xdr:nvCxnSpPr>
      <xdr:spPr>
        <a:xfrm flipV="1">
          <a:off x="7724976" y="8164286"/>
          <a:ext cx="905840" cy="210362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465736</xdr:colOff>
      <xdr:row>30</xdr:row>
      <xdr:rowOff>155510</xdr:rowOff>
    </xdr:from>
    <xdr:to>
      <xdr:col>14</xdr:col>
      <xdr:colOff>0</xdr:colOff>
      <xdr:row>38</xdr:row>
      <xdr:rowOff>96168</xdr:rowOff>
    </xdr:to>
    <xdr:cxnSp macro="">
      <xdr:nvCxnSpPr>
        <xdr:cNvPr id="72" name="直線コネクタ 71"/>
        <xdr:cNvCxnSpPr>
          <a:stCxn id="109" idx="3"/>
        </xdr:cNvCxnSpPr>
      </xdr:nvCxnSpPr>
      <xdr:spPr>
        <a:xfrm flipV="1">
          <a:off x="7716399" y="7202066"/>
          <a:ext cx="924137" cy="188453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266181</xdr:colOff>
      <xdr:row>55</xdr:row>
      <xdr:rowOff>138546</xdr:rowOff>
    </xdr:from>
    <xdr:to>
      <xdr:col>13</xdr:col>
      <xdr:colOff>311728</xdr:colOff>
      <xdr:row>58</xdr:row>
      <xdr:rowOff>111908</xdr:rowOff>
    </xdr:to>
    <xdr:cxnSp macro="">
      <xdr:nvCxnSpPr>
        <xdr:cNvPr id="77" name="直線コネクタ 76"/>
        <xdr:cNvCxnSpPr>
          <a:stCxn id="111" idx="3"/>
        </xdr:cNvCxnSpPr>
      </xdr:nvCxnSpPr>
      <xdr:spPr>
        <a:xfrm flipV="1">
          <a:off x="7539817" y="12053455"/>
          <a:ext cx="1084638" cy="70072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267346</xdr:colOff>
      <xdr:row>93</xdr:row>
      <xdr:rowOff>95250</xdr:rowOff>
    </xdr:from>
    <xdr:to>
      <xdr:col>14</xdr:col>
      <xdr:colOff>108857</xdr:colOff>
      <xdr:row>94</xdr:row>
      <xdr:rowOff>64609</xdr:rowOff>
    </xdr:to>
    <xdr:cxnSp macro="">
      <xdr:nvCxnSpPr>
        <xdr:cNvPr id="81" name="直線コネクタ 80"/>
        <xdr:cNvCxnSpPr>
          <a:stCxn id="112" idx="3"/>
        </xdr:cNvCxnSpPr>
      </xdr:nvCxnSpPr>
      <xdr:spPr>
        <a:xfrm flipV="1">
          <a:off x="8105060" y="18859500"/>
          <a:ext cx="549083" cy="21428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285750</xdr:colOff>
      <xdr:row>118</xdr:row>
      <xdr:rowOff>122465</xdr:rowOff>
    </xdr:from>
    <xdr:to>
      <xdr:col>14</xdr:col>
      <xdr:colOff>95250</xdr:colOff>
      <xdr:row>125</xdr:row>
      <xdr:rowOff>27214</xdr:rowOff>
    </xdr:to>
    <xdr:cxnSp macro="">
      <xdr:nvCxnSpPr>
        <xdr:cNvPr id="82" name="直線コネクタ 81"/>
        <xdr:cNvCxnSpPr/>
      </xdr:nvCxnSpPr>
      <xdr:spPr>
        <a:xfrm flipV="1">
          <a:off x="4721679" y="24805822"/>
          <a:ext cx="3918857" cy="161924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244934</xdr:colOff>
      <xdr:row>139</xdr:row>
      <xdr:rowOff>122464</xdr:rowOff>
    </xdr:from>
    <xdr:to>
      <xdr:col>14</xdr:col>
      <xdr:colOff>108857</xdr:colOff>
      <xdr:row>141</xdr:row>
      <xdr:rowOff>95028</xdr:rowOff>
    </xdr:to>
    <xdr:cxnSp macro="">
      <xdr:nvCxnSpPr>
        <xdr:cNvPr id="83" name="直線コネクタ 82"/>
        <xdr:cNvCxnSpPr>
          <a:stCxn id="114" idx="3"/>
        </xdr:cNvCxnSpPr>
      </xdr:nvCxnSpPr>
      <xdr:spPr>
        <a:xfrm flipV="1">
          <a:off x="4680863" y="29459464"/>
          <a:ext cx="3973280" cy="46242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502669</xdr:colOff>
      <xdr:row>141</xdr:row>
      <xdr:rowOff>83822</xdr:rowOff>
    </xdr:from>
    <xdr:to>
      <xdr:col>14</xdr:col>
      <xdr:colOff>81643</xdr:colOff>
      <xdr:row>144</xdr:row>
      <xdr:rowOff>95250</xdr:rowOff>
    </xdr:to>
    <xdr:cxnSp macro="">
      <xdr:nvCxnSpPr>
        <xdr:cNvPr id="84" name="直線コネクタ 83"/>
        <xdr:cNvCxnSpPr>
          <a:stCxn id="116" idx="3"/>
        </xdr:cNvCxnSpPr>
      </xdr:nvCxnSpPr>
      <xdr:spPr>
        <a:xfrm>
          <a:off x="7660026" y="29910679"/>
          <a:ext cx="966903" cy="746214"/>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201405</xdr:colOff>
      <xdr:row>153</xdr:row>
      <xdr:rowOff>108857</xdr:rowOff>
    </xdr:from>
    <xdr:to>
      <xdr:col>14</xdr:col>
      <xdr:colOff>122464</xdr:colOff>
      <xdr:row>155</xdr:row>
      <xdr:rowOff>99027</xdr:rowOff>
    </xdr:to>
    <xdr:cxnSp macro="">
      <xdr:nvCxnSpPr>
        <xdr:cNvPr id="85" name="直線コネクタ 84"/>
        <xdr:cNvCxnSpPr>
          <a:stCxn id="117" idx="3"/>
        </xdr:cNvCxnSpPr>
      </xdr:nvCxnSpPr>
      <xdr:spPr>
        <a:xfrm flipV="1">
          <a:off x="4637334" y="32385000"/>
          <a:ext cx="4030416" cy="48002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201404</xdr:colOff>
      <xdr:row>156</xdr:row>
      <xdr:rowOff>243102</xdr:rowOff>
    </xdr:from>
    <xdr:to>
      <xdr:col>14</xdr:col>
      <xdr:colOff>95250</xdr:colOff>
      <xdr:row>157</xdr:row>
      <xdr:rowOff>108857</xdr:rowOff>
    </xdr:to>
    <xdr:cxnSp macro="">
      <xdr:nvCxnSpPr>
        <xdr:cNvPr id="88" name="直線コネクタ 87"/>
        <xdr:cNvCxnSpPr>
          <a:stCxn id="118" idx="3"/>
        </xdr:cNvCxnSpPr>
      </xdr:nvCxnSpPr>
      <xdr:spPr>
        <a:xfrm>
          <a:off x="4637333" y="33254031"/>
          <a:ext cx="4003203" cy="110683"/>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403111</xdr:colOff>
      <xdr:row>156</xdr:row>
      <xdr:rowOff>209486</xdr:rowOff>
    </xdr:from>
    <xdr:to>
      <xdr:col>14</xdr:col>
      <xdr:colOff>54428</xdr:colOff>
      <xdr:row>161</xdr:row>
      <xdr:rowOff>81643</xdr:rowOff>
    </xdr:to>
    <xdr:cxnSp macro="">
      <xdr:nvCxnSpPr>
        <xdr:cNvPr id="89" name="直線コネクタ 88"/>
        <xdr:cNvCxnSpPr>
          <a:stCxn id="119" idx="3"/>
        </xdr:cNvCxnSpPr>
      </xdr:nvCxnSpPr>
      <xdr:spPr>
        <a:xfrm>
          <a:off x="7560468" y="33220415"/>
          <a:ext cx="1039246" cy="109679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340984</xdr:colOff>
      <xdr:row>196</xdr:row>
      <xdr:rowOff>108858</xdr:rowOff>
    </xdr:from>
    <xdr:to>
      <xdr:col>14</xdr:col>
      <xdr:colOff>95250</xdr:colOff>
      <xdr:row>199</xdr:row>
      <xdr:rowOff>159859</xdr:rowOff>
    </xdr:to>
    <xdr:cxnSp macro="">
      <xdr:nvCxnSpPr>
        <xdr:cNvPr id="91" name="直線コネクタ 90"/>
        <xdr:cNvCxnSpPr>
          <a:stCxn id="120" idx="3"/>
        </xdr:cNvCxnSpPr>
      </xdr:nvCxnSpPr>
      <xdr:spPr>
        <a:xfrm flipV="1">
          <a:off x="7498341" y="42712822"/>
          <a:ext cx="1142195" cy="78578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329669</xdr:colOff>
      <xdr:row>205</xdr:row>
      <xdr:rowOff>122465</xdr:rowOff>
    </xdr:from>
    <xdr:to>
      <xdr:col>14</xdr:col>
      <xdr:colOff>68035</xdr:colOff>
      <xdr:row>210</xdr:row>
      <xdr:rowOff>103033</xdr:rowOff>
    </xdr:to>
    <xdr:cxnSp macro="">
      <xdr:nvCxnSpPr>
        <xdr:cNvPr id="97" name="直線コネクタ 96"/>
        <xdr:cNvCxnSpPr>
          <a:stCxn id="121" idx="3"/>
        </xdr:cNvCxnSpPr>
      </xdr:nvCxnSpPr>
      <xdr:spPr>
        <a:xfrm flipV="1">
          <a:off x="4765598" y="48727179"/>
          <a:ext cx="3847723" cy="120521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318463</xdr:colOff>
      <xdr:row>209</xdr:row>
      <xdr:rowOff>108857</xdr:rowOff>
    </xdr:from>
    <xdr:to>
      <xdr:col>14</xdr:col>
      <xdr:colOff>108857</xdr:colOff>
      <xdr:row>214</xdr:row>
      <xdr:rowOff>146254</xdr:rowOff>
    </xdr:to>
    <xdr:cxnSp macro="">
      <xdr:nvCxnSpPr>
        <xdr:cNvPr id="98" name="直線コネクタ 97"/>
        <xdr:cNvCxnSpPr>
          <a:stCxn id="122" idx="3"/>
        </xdr:cNvCxnSpPr>
      </xdr:nvCxnSpPr>
      <xdr:spPr>
        <a:xfrm flipV="1">
          <a:off x="4754392" y="49693286"/>
          <a:ext cx="3899751" cy="126203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251228</xdr:colOff>
      <xdr:row>213</xdr:row>
      <xdr:rowOff>81643</xdr:rowOff>
    </xdr:from>
    <xdr:to>
      <xdr:col>14</xdr:col>
      <xdr:colOff>95250</xdr:colOff>
      <xdr:row>217</xdr:row>
      <xdr:rowOff>80621</xdr:rowOff>
    </xdr:to>
    <xdr:cxnSp macro="">
      <xdr:nvCxnSpPr>
        <xdr:cNvPr id="99" name="直線コネクタ 98"/>
        <xdr:cNvCxnSpPr>
          <a:stCxn id="123" idx="3"/>
        </xdr:cNvCxnSpPr>
      </xdr:nvCxnSpPr>
      <xdr:spPr>
        <a:xfrm flipV="1">
          <a:off x="4006799" y="50645786"/>
          <a:ext cx="4633737" cy="97869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251228</xdr:colOff>
      <xdr:row>217</xdr:row>
      <xdr:rowOff>122464</xdr:rowOff>
    </xdr:from>
    <xdr:to>
      <xdr:col>14</xdr:col>
      <xdr:colOff>122464</xdr:colOff>
      <xdr:row>218</xdr:row>
      <xdr:rowOff>202284</xdr:rowOff>
    </xdr:to>
    <xdr:cxnSp macro="">
      <xdr:nvCxnSpPr>
        <xdr:cNvPr id="100" name="直線コネクタ 99"/>
        <xdr:cNvCxnSpPr>
          <a:stCxn id="124" idx="3"/>
        </xdr:cNvCxnSpPr>
      </xdr:nvCxnSpPr>
      <xdr:spPr>
        <a:xfrm flipV="1">
          <a:off x="4006799" y="51666321"/>
          <a:ext cx="4660951" cy="32474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176893</xdr:colOff>
      <xdr:row>239</xdr:row>
      <xdr:rowOff>163286</xdr:rowOff>
    </xdr:from>
    <xdr:to>
      <xdr:col>1</xdr:col>
      <xdr:colOff>462643</xdr:colOff>
      <xdr:row>244</xdr:row>
      <xdr:rowOff>108857</xdr:rowOff>
    </xdr:to>
    <xdr:cxnSp macro="">
      <xdr:nvCxnSpPr>
        <xdr:cNvPr id="32" name="直線コネクタ 31"/>
        <xdr:cNvCxnSpPr/>
      </xdr:nvCxnSpPr>
      <xdr:spPr>
        <a:xfrm flipH="1">
          <a:off x="530679" y="54115607"/>
          <a:ext cx="285750" cy="117021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557893</xdr:colOff>
      <xdr:row>239</xdr:row>
      <xdr:rowOff>231322</xdr:rowOff>
    </xdr:from>
    <xdr:to>
      <xdr:col>4</xdr:col>
      <xdr:colOff>421822</xdr:colOff>
      <xdr:row>244</xdr:row>
      <xdr:rowOff>108857</xdr:rowOff>
    </xdr:to>
    <xdr:cxnSp macro="">
      <xdr:nvCxnSpPr>
        <xdr:cNvPr id="105" name="直線コネクタ 104"/>
        <xdr:cNvCxnSpPr/>
      </xdr:nvCxnSpPr>
      <xdr:spPr>
        <a:xfrm>
          <a:off x="2272393" y="54183643"/>
          <a:ext cx="544286" cy="1102178"/>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390611</xdr:colOff>
      <xdr:row>241</xdr:row>
      <xdr:rowOff>127042</xdr:rowOff>
    </xdr:from>
    <xdr:to>
      <xdr:col>14</xdr:col>
      <xdr:colOff>81643</xdr:colOff>
      <xdr:row>243</xdr:row>
      <xdr:rowOff>108857</xdr:rowOff>
    </xdr:to>
    <xdr:cxnSp macro="">
      <xdr:nvCxnSpPr>
        <xdr:cNvPr id="136" name="直線コネクタ 135"/>
        <xdr:cNvCxnSpPr>
          <a:stCxn id="130" idx="3"/>
        </xdr:cNvCxnSpPr>
      </xdr:nvCxnSpPr>
      <xdr:spPr>
        <a:xfrm>
          <a:off x="7547968" y="54324292"/>
          <a:ext cx="1078961" cy="47167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462642</xdr:colOff>
      <xdr:row>237</xdr:row>
      <xdr:rowOff>176893</xdr:rowOff>
    </xdr:from>
    <xdr:to>
      <xdr:col>3</xdr:col>
      <xdr:colOff>571499</xdr:colOff>
      <xdr:row>239</xdr:row>
      <xdr:rowOff>149679</xdr:rowOff>
    </xdr:to>
    <xdr:sp macro="" textlink="">
      <xdr:nvSpPr>
        <xdr:cNvPr id="44" name="正方形/長方形 43"/>
        <xdr:cNvSpPr/>
      </xdr:nvSpPr>
      <xdr:spPr>
        <a:xfrm>
          <a:off x="816428" y="53639357"/>
          <a:ext cx="1469571" cy="46264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176893</xdr:colOff>
      <xdr:row>244</xdr:row>
      <xdr:rowOff>122463</xdr:rowOff>
    </xdr:from>
    <xdr:to>
      <xdr:col>4</xdr:col>
      <xdr:colOff>449036</xdr:colOff>
      <xdr:row>248</xdr:row>
      <xdr:rowOff>54427</xdr:rowOff>
    </xdr:to>
    <xdr:sp macro="" textlink="">
      <xdr:nvSpPr>
        <xdr:cNvPr id="137" name="正方形/長方形 136"/>
        <xdr:cNvSpPr/>
      </xdr:nvSpPr>
      <xdr:spPr>
        <a:xfrm>
          <a:off x="530679" y="55299427"/>
          <a:ext cx="2313214" cy="911679"/>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597912</xdr:colOff>
      <xdr:row>244</xdr:row>
      <xdr:rowOff>7203</xdr:rowOff>
    </xdr:from>
    <xdr:ext cx="517077" cy="252483"/>
    <xdr:sp macro="" textlink="">
      <xdr:nvSpPr>
        <xdr:cNvPr id="128" name="正方形/長方形 127"/>
        <xdr:cNvSpPr/>
      </xdr:nvSpPr>
      <xdr:spPr>
        <a:xfrm>
          <a:off x="1632055" y="5518416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※15</a:t>
          </a:r>
          <a:endParaRPr lang="ja-JP" altLang="en-US" sz="1000" b="1" cap="none" spc="0">
            <a:ln w="22225">
              <a:noFill/>
              <a:prstDash val="solid"/>
            </a:ln>
            <a:solidFill>
              <a:schemeClr val="tx1"/>
            </a:solidFill>
            <a:effectLst/>
          </a:endParaRPr>
        </a:p>
      </xdr:txBody>
    </xdr:sp>
    <xdr:clientData/>
  </xdr:oneCellAnchor>
  <xdr:twoCellAnchor editAs="oneCell">
    <xdr:from>
      <xdr:col>14</xdr:col>
      <xdr:colOff>68036</xdr:colOff>
      <xdr:row>279</xdr:row>
      <xdr:rowOff>40823</xdr:rowOff>
    </xdr:from>
    <xdr:to>
      <xdr:col>17</xdr:col>
      <xdr:colOff>621847</xdr:colOff>
      <xdr:row>281</xdr:row>
      <xdr:rowOff>59872</xdr:rowOff>
    </xdr:to>
    <xdr:pic>
      <xdr:nvPicPr>
        <xdr:cNvPr id="138" name="図 13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613322" y="62266287"/>
          <a:ext cx="2594882" cy="508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81643</xdr:colOff>
      <xdr:row>275</xdr:row>
      <xdr:rowOff>27214</xdr:rowOff>
    </xdr:from>
    <xdr:to>
      <xdr:col>17</xdr:col>
      <xdr:colOff>634093</xdr:colOff>
      <xdr:row>277</xdr:row>
      <xdr:rowOff>46264</xdr:rowOff>
    </xdr:to>
    <xdr:pic>
      <xdr:nvPicPr>
        <xdr:cNvPr id="139" name="図 138"/>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626929" y="61272964"/>
          <a:ext cx="2593521" cy="5089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190506</xdr:colOff>
      <xdr:row>270</xdr:row>
      <xdr:rowOff>122465</xdr:rowOff>
    </xdr:from>
    <xdr:to>
      <xdr:col>14</xdr:col>
      <xdr:colOff>122464</xdr:colOff>
      <xdr:row>272</xdr:row>
      <xdr:rowOff>153457</xdr:rowOff>
    </xdr:to>
    <xdr:cxnSp macro="">
      <xdr:nvCxnSpPr>
        <xdr:cNvPr id="140" name="直線コネクタ 139"/>
        <xdr:cNvCxnSpPr>
          <a:stCxn id="134" idx="3"/>
        </xdr:cNvCxnSpPr>
      </xdr:nvCxnSpPr>
      <xdr:spPr>
        <a:xfrm flipV="1">
          <a:off x="8028220" y="58674001"/>
          <a:ext cx="639530" cy="52084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136077</xdr:colOff>
      <xdr:row>299</xdr:row>
      <xdr:rowOff>71814</xdr:rowOff>
    </xdr:from>
    <xdr:to>
      <xdr:col>14</xdr:col>
      <xdr:colOff>163285</xdr:colOff>
      <xdr:row>299</xdr:row>
      <xdr:rowOff>122464</xdr:rowOff>
    </xdr:to>
    <xdr:cxnSp macro="">
      <xdr:nvCxnSpPr>
        <xdr:cNvPr id="141" name="直線コネクタ 140"/>
        <xdr:cNvCxnSpPr>
          <a:stCxn id="135" idx="3"/>
        </xdr:cNvCxnSpPr>
      </xdr:nvCxnSpPr>
      <xdr:spPr>
        <a:xfrm>
          <a:off x="8063808" y="67648026"/>
          <a:ext cx="730592" cy="5065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226</xdr:row>
      <xdr:rowOff>90715</xdr:rowOff>
    </xdr:from>
    <xdr:to>
      <xdr:col>17</xdr:col>
      <xdr:colOff>578302</xdr:colOff>
      <xdr:row>227</xdr:row>
      <xdr:rowOff>176892</xdr:rowOff>
    </xdr:to>
    <xdr:sp macro="" textlink="">
      <xdr:nvSpPr>
        <xdr:cNvPr id="142" name="正方形/長方形 141"/>
        <xdr:cNvSpPr/>
      </xdr:nvSpPr>
      <xdr:spPr>
        <a:xfrm>
          <a:off x="6762750" y="51525715"/>
          <a:ext cx="4401909" cy="331106"/>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14</xdr:col>
      <xdr:colOff>95250</xdr:colOff>
      <xdr:row>8</xdr:row>
      <xdr:rowOff>111578</xdr:rowOff>
    </xdr:from>
    <xdr:to>
      <xdr:col>14</xdr:col>
      <xdr:colOff>628653</xdr:colOff>
      <xdr:row>9</xdr:row>
      <xdr:rowOff>204105</xdr:rowOff>
    </xdr:to>
    <xdr:sp macro="" textlink="">
      <xdr:nvSpPr>
        <xdr:cNvPr id="104" name="右矢印 103"/>
        <xdr:cNvSpPr/>
      </xdr:nvSpPr>
      <xdr:spPr>
        <a:xfrm>
          <a:off x="8640536" y="1989364"/>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77755</xdr:colOff>
      <xdr:row>7</xdr:row>
      <xdr:rowOff>69982</xdr:rowOff>
    </xdr:from>
    <xdr:to>
      <xdr:col>13</xdr:col>
      <xdr:colOff>231321</xdr:colOff>
      <xdr:row>9</xdr:row>
      <xdr:rowOff>128299</xdr:rowOff>
    </xdr:to>
    <xdr:sp macro="" textlink="">
      <xdr:nvSpPr>
        <xdr:cNvPr id="6" name="正方形/長方形 5"/>
        <xdr:cNvSpPr/>
      </xdr:nvSpPr>
      <xdr:spPr>
        <a:xfrm>
          <a:off x="6554755" y="1743661"/>
          <a:ext cx="1868066" cy="466531"/>
        </a:xfrm>
        <a:prstGeom prst="rect">
          <a:avLst/>
        </a:prstGeom>
        <a:noFill/>
        <a:ln w="3810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680356</xdr:colOff>
      <xdr:row>42</xdr:row>
      <xdr:rowOff>116633</xdr:rowOff>
    </xdr:from>
    <xdr:to>
      <xdr:col>8</xdr:col>
      <xdr:colOff>311020</xdr:colOff>
      <xdr:row>45</xdr:row>
      <xdr:rowOff>68036</xdr:rowOff>
    </xdr:to>
    <xdr:sp macro="" textlink="">
      <xdr:nvSpPr>
        <xdr:cNvPr id="19" name="下カーブ矢印 18"/>
        <xdr:cNvSpPr/>
      </xdr:nvSpPr>
      <xdr:spPr>
        <a:xfrm>
          <a:off x="3100484" y="9456965"/>
          <a:ext cx="2390970" cy="680357"/>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609210</xdr:colOff>
      <xdr:row>66</xdr:row>
      <xdr:rowOff>103804</xdr:rowOff>
    </xdr:from>
    <xdr:to>
      <xdr:col>8</xdr:col>
      <xdr:colOff>239874</xdr:colOff>
      <xdr:row>69</xdr:row>
      <xdr:rowOff>55207</xdr:rowOff>
    </xdr:to>
    <xdr:sp macro="" textlink="">
      <xdr:nvSpPr>
        <xdr:cNvPr id="129" name="下カーブ矢印 128"/>
        <xdr:cNvSpPr/>
      </xdr:nvSpPr>
      <xdr:spPr>
        <a:xfrm>
          <a:off x="3029338" y="15071661"/>
          <a:ext cx="2390970" cy="680357"/>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29158</xdr:colOff>
      <xdr:row>318</xdr:row>
      <xdr:rowOff>76710</xdr:rowOff>
    </xdr:from>
    <xdr:to>
      <xdr:col>10</xdr:col>
      <xdr:colOff>557893</xdr:colOff>
      <xdr:row>348</xdr:row>
      <xdr:rowOff>211782</xdr:rowOff>
    </xdr:to>
    <xdr:grpSp>
      <xdr:nvGrpSpPr>
        <xdr:cNvPr id="27" name="グループ化 26"/>
        <xdr:cNvGrpSpPr>
          <a:grpSpLocks noChangeAspect="1"/>
        </xdr:cNvGrpSpPr>
      </xdr:nvGrpSpPr>
      <xdr:grpSpPr>
        <a:xfrm>
          <a:off x="382944" y="76263103"/>
          <a:ext cx="6651949" cy="7482929"/>
          <a:chOff x="379606" y="71930071"/>
          <a:chExt cx="5514213" cy="6124163"/>
        </a:xfrm>
        <a:effectLst>
          <a:outerShdw blurRad="50800" dist="38100" dir="2700000" algn="tl" rotWithShape="0">
            <a:prstClr val="black">
              <a:alpha val="40000"/>
            </a:prstClr>
          </a:outerShdw>
        </a:effectLst>
      </xdr:grpSpPr>
      <xdr:pic>
        <xdr:nvPicPr>
          <xdr:cNvPr id="25" name="図 24"/>
          <xdr:cNvPicPr>
            <a:picLocks noChangeAspect="1"/>
          </xdr:cNvPicPr>
        </xdr:nvPicPr>
        <xdr:blipFill>
          <a:blip xmlns:r="http://schemas.openxmlformats.org/officeDocument/2006/relationships" r:embed="rId25"/>
          <a:stretch>
            <a:fillRect/>
          </a:stretch>
        </xdr:blipFill>
        <xdr:spPr>
          <a:xfrm>
            <a:off x="379606" y="71930071"/>
            <a:ext cx="5514213" cy="6124163"/>
          </a:xfrm>
          <a:prstGeom prst="rect">
            <a:avLst/>
          </a:prstGeom>
        </xdr:spPr>
      </xdr:pic>
      <xdr:pic>
        <xdr:nvPicPr>
          <xdr:cNvPr id="26" name="図 25"/>
          <xdr:cNvPicPr>
            <a:picLocks noChangeAspect="1"/>
          </xdr:cNvPicPr>
        </xdr:nvPicPr>
        <xdr:blipFill>
          <a:blip xmlns:r="http://schemas.openxmlformats.org/officeDocument/2006/relationships" r:embed="rId26"/>
          <a:stretch>
            <a:fillRect/>
          </a:stretch>
        </xdr:blipFill>
        <xdr:spPr>
          <a:xfrm>
            <a:off x="583713" y="75187688"/>
            <a:ext cx="2285235" cy="303073"/>
          </a:xfrm>
          <a:prstGeom prst="rect">
            <a:avLst/>
          </a:prstGeom>
        </xdr:spPr>
      </xdr:pic>
    </xdr:grpSp>
    <xdr:clientData/>
  </xdr:twoCellAnchor>
  <xdr:twoCellAnchor>
    <xdr:from>
      <xdr:col>4</xdr:col>
      <xdr:colOff>296720</xdr:colOff>
      <xdr:row>334</xdr:row>
      <xdr:rowOff>210688</xdr:rowOff>
    </xdr:from>
    <xdr:to>
      <xdr:col>4</xdr:col>
      <xdr:colOff>559287</xdr:colOff>
      <xdr:row>335</xdr:row>
      <xdr:rowOff>210689</xdr:rowOff>
    </xdr:to>
    <xdr:sp macro="" textlink="">
      <xdr:nvSpPr>
        <xdr:cNvPr id="133" name="右矢印 132"/>
        <xdr:cNvSpPr/>
      </xdr:nvSpPr>
      <xdr:spPr>
        <a:xfrm rot="10800000">
          <a:off x="2721265" y="76445324"/>
          <a:ext cx="262567" cy="242456"/>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355169</xdr:colOff>
      <xdr:row>460</xdr:row>
      <xdr:rowOff>0</xdr:rowOff>
    </xdr:from>
    <xdr:to>
      <xdr:col>12</xdr:col>
      <xdr:colOff>238942</xdr:colOff>
      <xdr:row>484</xdr:row>
      <xdr:rowOff>79375</xdr:rowOff>
    </xdr:to>
    <xdr:grpSp>
      <xdr:nvGrpSpPr>
        <xdr:cNvPr id="261" name="グループ化 260"/>
        <xdr:cNvGrpSpPr/>
      </xdr:nvGrpSpPr>
      <xdr:grpSpPr>
        <a:xfrm>
          <a:off x="355169" y="111646607"/>
          <a:ext cx="7721487" cy="5957661"/>
          <a:chOff x="354419" y="92359273"/>
          <a:chExt cx="7792488" cy="5794375"/>
        </a:xfrm>
        <a:effectLst>
          <a:outerShdw blurRad="50800" dist="38100" dir="2700000" algn="tl" rotWithShape="0">
            <a:prstClr val="black">
              <a:alpha val="40000"/>
            </a:prstClr>
          </a:outerShdw>
        </a:effectLst>
      </xdr:grpSpPr>
      <xdr:pic>
        <xdr:nvPicPr>
          <xdr:cNvPr id="242" name="図 241"/>
          <xdr:cNvPicPr>
            <a:picLocks noChangeAspect="1"/>
          </xdr:cNvPicPr>
        </xdr:nvPicPr>
        <xdr:blipFill>
          <a:blip xmlns:r="http://schemas.openxmlformats.org/officeDocument/2006/relationships" r:embed="rId27"/>
          <a:stretch>
            <a:fillRect/>
          </a:stretch>
        </xdr:blipFill>
        <xdr:spPr>
          <a:xfrm>
            <a:off x="354419" y="92359273"/>
            <a:ext cx="7792488" cy="5794375"/>
          </a:xfrm>
          <a:prstGeom prst="rect">
            <a:avLst/>
          </a:prstGeom>
        </xdr:spPr>
      </xdr:pic>
      <xdr:sp macro="" textlink="">
        <xdr:nvSpPr>
          <xdr:cNvPr id="243" name="正方形/長方形 242"/>
          <xdr:cNvSpPr/>
        </xdr:nvSpPr>
        <xdr:spPr>
          <a:xfrm>
            <a:off x="2137587" y="94413794"/>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4" name="正方形/長方形 243"/>
          <xdr:cNvSpPr/>
        </xdr:nvSpPr>
        <xdr:spPr>
          <a:xfrm>
            <a:off x="2123853" y="93957037"/>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5" name="正方形/長方形 244"/>
          <xdr:cNvSpPr/>
        </xdr:nvSpPr>
        <xdr:spPr>
          <a:xfrm>
            <a:off x="2132270" y="94884728"/>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6" name="正方形/長方形 245"/>
          <xdr:cNvSpPr/>
        </xdr:nvSpPr>
        <xdr:spPr>
          <a:xfrm>
            <a:off x="695324" y="94876532"/>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7" name="正方形/長方形 246"/>
          <xdr:cNvSpPr/>
        </xdr:nvSpPr>
        <xdr:spPr>
          <a:xfrm>
            <a:off x="709279" y="94414237"/>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8" name="正方形/長方形 247"/>
          <xdr:cNvSpPr/>
        </xdr:nvSpPr>
        <xdr:spPr>
          <a:xfrm>
            <a:off x="701083" y="93951943"/>
            <a:ext cx="1334608" cy="43194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9" name="正方形/長方形 248"/>
          <xdr:cNvSpPr/>
        </xdr:nvSpPr>
        <xdr:spPr>
          <a:xfrm>
            <a:off x="3511622" y="93993587"/>
            <a:ext cx="87984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0" name="正方形/長方形 249"/>
          <xdr:cNvSpPr/>
        </xdr:nvSpPr>
        <xdr:spPr>
          <a:xfrm>
            <a:off x="3531115" y="94433953"/>
            <a:ext cx="87984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1" name="正方形/長方形 250"/>
          <xdr:cNvSpPr/>
        </xdr:nvSpPr>
        <xdr:spPr>
          <a:xfrm>
            <a:off x="3522920" y="94907544"/>
            <a:ext cx="87984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2" name="正方形/長方形 251"/>
          <xdr:cNvSpPr/>
        </xdr:nvSpPr>
        <xdr:spPr>
          <a:xfrm>
            <a:off x="4483838" y="94007764"/>
            <a:ext cx="87984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3" name="正方形/長方形 252"/>
          <xdr:cNvSpPr/>
        </xdr:nvSpPr>
        <xdr:spPr>
          <a:xfrm>
            <a:off x="4481179" y="94442592"/>
            <a:ext cx="1056611"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4" name="正方形/長方形 253"/>
          <xdr:cNvSpPr/>
        </xdr:nvSpPr>
        <xdr:spPr>
          <a:xfrm>
            <a:off x="4464565" y="94924380"/>
            <a:ext cx="87984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5" name="正方形/長方形 254"/>
          <xdr:cNvSpPr/>
        </xdr:nvSpPr>
        <xdr:spPr>
          <a:xfrm>
            <a:off x="6300453" y="93963684"/>
            <a:ext cx="715928"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6" name="正方形/長方形 255"/>
          <xdr:cNvSpPr/>
        </xdr:nvSpPr>
        <xdr:spPr>
          <a:xfrm>
            <a:off x="6300453" y="94434396"/>
            <a:ext cx="72146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7" name="正方形/長方形 256"/>
          <xdr:cNvSpPr/>
        </xdr:nvSpPr>
        <xdr:spPr>
          <a:xfrm>
            <a:off x="6303332" y="94930139"/>
            <a:ext cx="72146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8" name="正方形/長方形 257"/>
          <xdr:cNvSpPr/>
        </xdr:nvSpPr>
        <xdr:spPr>
          <a:xfrm>
            <a:off x="7075964" y="93980519"/>
            <a:ext cx="72146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9" name="正方形/長方形 258"/>
          <xdr:cNvSpPr/>
        </xdr:nvSpPr>
        <xdr:spPr>
          <a:xfrm>
            <a:off x="7078844" y="94443036"/>
            <a:ext cx="72146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0" name="正方形/長方形 259"/>
          <xdr:cNvSpPr/>
        </xdr:nvSpPr>
        <xdr:spPr>
          <a:xfrm>
            <a:off x="7087262" y="94933241"/>
            <a:ext cx="721466" cy="34821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293503</xdr:colOff>
      <xdr:row>465</xdr:row>
      <xdr:rowOff>149521</xdr:rowOff>
    </xdr:from>
    <xdr:to>
      <xdr:col>11</xdr:col>
      <xdr:colOff>614695</xdr:colOff>
      <xdr:row>476</xdr:row>
      <xdr:rowOff>88605</xdr:rowOff>
    </xdr:to>
    <xdr:grpSp>
      <xdr:nvGrpSpPr>
        <xdr:cNvPr id="266" name="グループ化 265"/>
        <xdr:cNvGrpSpPr/>
      </xdr:nvGrpSpPr>
      <xdr:grpSpPr>
        <a:xfrm>
          <a:off x="647289" y="113020771"/>
          <a:ext cx="7124763" cy="2633298"/>
          <a:chOff x="647922" y="93699419"/>
          <a:chExt cx="7188052" cy="2558459"/>
        </a:xfrm>
      </xdr:grpSpPr>
      <xdr:sp macro="" textlink="">
        <xdr:nvSpPr>
          <xdr:cNvPr id="263" name="正方形/長方形 262"/>
          <xdr:cNvSpPr/>
        </xdr:nvSpPr>
        <xdr:spPr>
          <a:xfrm>
            <a:off x="653459" y="93699419"/>
            <a:ext cx="7171439" cy="2558459"/>
          </a:xfrm>
          <a:prstGeom prst="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65" name="直線コネクタ 264"/>
          <xdr:cNvCxnSpPr/>
        </xdr:nvCxnSpPr>
        <xdr:spPr>
          <a:xfrm>
            <a:off x="647922" y="93932006"/>
            <a:ext cx="7188052" cy="0"/>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415334</xdr:colOff>
      <xdr:row>477</xdr:row>
      <xdr:rowOff>66454</xdr:rowOff>
    </xdr:from>
    <xdr:to>
      <xdr:col>12</xdr:col>
      <xdr:colOff>143983</xdr:colOff>
      <xdr:row>477</xdr:row>
      <xdr:rowOff>221512</xdr:rowOff>
    </xdr:to>
    <xdr:sp macro="" textlink="">
      <xdr:nvSpPr>
        <xdr:cNvPr id="267" name="正方形/長方形 266"/>
        <xdr:cNvSpPr/>
      </xdr:nvSpPr>
      <xdr:spPr>
        <a:xfrm>
          <a:off x="4889869" y="96473852"/>
          <a:ext cx="3162079" cy="15505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161441</xdr:colOff>
      <xdr:row>463</xdr:row>
      <xdr:rowOff>24216</xdr:rowOff>
    </xdr:from>
    <xdr:to>
      <xdr:col>12</xdr:col>
      <xdr:colOff>318535</xdr:colOff>
      <xdr:row>482</xdr:row>
      <xdr:rowOff>177585</xdr:rowOff>
    </xdr:to>
    <xdr:grpSp>
      <xdr:nvGrpSpPr>
        <xdr:cNvPr id="279" name="グループ化 278"/>
        <xdr:cNvGrpSpPr/>
      </xdr:nvGrpSpPr>
      <xdr:grpSpPr>
        <a:xfrm>
          <a:off x="515227" y="112405609"/>
          <a:ext cx="7641022" cy="4807012"/>
          <a:chOff x="516610" y="94539661"/>
          <a:chExt cx="7704446" cy="4754428"/>
        </a:xfrm>
      </xdr:grpSpPr>
      <xdr:grpSp>
        <xdr:nvGrpSpPr>
          <xdr:cNvPr id="276" name="グループ化 275"/>
          <xdr:cNvGrpSpPr/>
        </xdr:nvGrpSpPr>
        <xdr:grpSpPr>
          <a:xfrm>
            <a:off x="7850586" y="95165901"/>
            <a:ext cx="370470" cy="3282378"/>
            <a:chOff x="7850586" y="95165901"/>
            <a:chExt cx="370470" cy="3282378"/>
          </a:xfrm>
        </xdr:grpSpPr>
        <xdr:sp macro="" textlink="">
          <xdr:nvSpPr>
            <xdr:cNvPr id="268" name="正方形/長方形 267"/>
            <xdr:cNvSpPr/>
          </xdr:nvSpPr>
          <xdr:spPr>
            <a:xfrm>
              <a:off x="7957899" y="95165901"/>
              <a:ext cx="132908" cy="3125942"/>
            </a:xfrm>
            <a:prstGeom prst="rect">
              <a:avLst/>
            </a:prstGeom>
            <a:solidFill>
              <a:srgbClr val="FFFFE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9" name="正方形/長方形 268"/>
            <xdr:cNvSpPr/>
          </xdr:nvSpPr>
          <xdr:spPr>
            <a:xfrm>
              <a:off x="7850586" y="95322337"/>
              <a:ext cx="107313" cy="31259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0" name="正方形/長方形 269"/>
            <xdr:cNvSpPr/>
          </xdr:nvSpPr>
          <xdr:spPr>
            <a:xfrm>
              <a:off x="8113180" y="95297528"/>
              <a:ext cx="107876" cy="312594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73" name="正方形/長方形 272"/>
          <xdr:cNvSpPr/>
        </xdr:nvSpPr>
        <xdr:spPr>
          <a:xfrm>
            <a:off x="516610" y="94539661"/>
            <a:ext cx="7458559" cy="4754428"/>
          </a:xfrm>
          <a:prstGeom prst="rect">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23247</xdr:colOff>
      <xdr:row>460</xdr:row>
      <xdr:rowOff>31318</xdr:rowOff>
    </xdr:from>
    <xdr:to>
      <xdr:col>12</xdr:col>
      <xdr:colOff>201801</xdr:colOff>
      <xdr:row>484</xdr:row>
      <xdr:rowOff>16143</xdr:rowOff>
    </xdr:to>
    <xdr:sp macro="" textlink="">
      <xdr:nvSpPr>
        <xdr:cNvPr id="274" name="正方形/長方形 273"/>
        <xdr:cNvSpPr/>
      </xdr:nvSpPr>
      <xdr:spPr>
        <a:xfrm>
          <a:off x="378416" y="93820280"/>
          <a:ext cx="7725906" cy="5796689"/>
        </a:xfrm>
        <a:prstGeom prst="rect">
          <a:avLst/>
        </a:prstGeom>
        <a:noFill/>
        <a:ln w="222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347100</xdr:colOff>
      <xdr:row>466</xdr:row>
      <xdr:rowOff>181045</xdr:rowOff>
    </xdr:from>
    <xdr:to>
      <xdr:col>3</xdr:col>
      <xdr:colOff>294410</xdr:colOff>
      <xdr:row>468</xdr:row>
      <xdr:rowOff>161441</xdr:rowOff>
    </xdr:to>
    <xdr:sp macro="" textlink="">
      <xdr:nvSpPr>
        <xdr:cNvPr id="280" name="テキスト ボックス 279"/>
        <xdr:cNvSpPr txBox="1"/>
      </xdr:nvSpPr>
      <xdr:spPr>
        <a:xfrm>
          <a:off x="693464" y="108471636"/>
          <a:ext cx="1332764" cy="465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latin typeface="Arial" panose="020B0604020202020204" pitchFamily="34" charset="0"/>
              <a:ea typeface="BIZ UDPゴシック" panose="020B0400000000000000" pitchFamily="50" charset="-128"/>
              <a:cs typeface="Arial" panose="020B0604020202020204" pitchFamily="34" charset="0"/>
            </a:rPr>
            <a:t>【</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貸与</a:t>
          </a:r>
          <a:r>
            <a:rPr kumimoji="1" lang="en-US" altLang="ja-JP" sz="900">
              <a:latin typeface="Arial" panose="020B0604020202020204" pitchFamily="34" charset="0"/>
              <a:ea typeface="BIZ UDPゴシック" panose="020B0400000000000000" pitchFamily="50" charset="-128"/>
              <a:cs typeface="Arial" panose="020B0604020202020204" pitchFamily="34" charset="0"/>
            </a:rPr>
            <a:t>】</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　</a:t>
          </a:r>
          <a:r>
            <a:rPr kumimoji="1" lang="en-US"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62303000000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a:t>
          </a:r>
          <a:r>
            <a:rPr kumimoji="1" lang="ja-JP"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貸与</a:t>
          </a:r>
          <a:r>
            <a:rPr kumimoji="1" lang="en-US"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a:t>
          </a:r>
          <a:r>
            <a:rPr kumimoji="1" lang="ja-JP"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　</a:t>
          </a:r>
          <a:r>
            <a:rPr kumimoji="1" lang="en-US" altLang="ja-JP" sz="900">
              <a:solidFill>
                <a:schemeClr val="dk1"/>
              </a:solidFill>
              <a:effectLst/>
              <a:latin typeface="Arial" panose="020B0604020202020204" pitchFamily="34" charset="0"/>
              <a:ea typeface="BIZ UDPゴシック" panose="020B0400000000000000" pitchFamily="50" charset="-128"/>
              <a:cs typeface="Arial" panose="020B0604020202020204" pitchFamily="34" charset="0"/>
            </a:rPr>
            <a:t>82303000000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a:p>
          <a:pPr algn="l"/>
          <a:endParaRPr kumimoji="1" lang="ja-JP" altLang="en-US" sz="900">
            <a:latin typeface="Arial" panose="020B0604020202020204" pitchFamily="34" charset="0"/>
            <a:ea typeface="BIZ UDPゴシック" panose="020B0400000000000000" pitchFamily="50" charset="-128"/>
            <a:cs typeface="Arial" panose="020B0604020202020204" pitchFamily="34" charset="0"/>
          </a:endParaRPr>
        </a:p>
      </xdr:txBody>
    </xdr:sp>
    <xdr:clientData/>
  </xdr:twoCellAnchor>
  <xdr:twoCellAnchor>
    <xdr:from>
      <xdr:col>3</xdr:col>
      <xdr:colOff>410707</xdr:colOff>
      <xdr:row>466</xdr:row>
      <xdr:rowOff>180077</xdr:rowOff>
    </xdr:from>
    <xdr:to>
      <xdr:col>5</xdr:col>
      <xdr:colOff>371315</xdr:colOff>
      <xdr:row>468</xdr:row>
      <xdr:rowOff>160473</xdr:rowOff>
    </xdr:to>
    <xdr:sp macro="" textlink="">
      <xdr:nvSpPr>
        <xdr:cNvPr id="281" name="テキスト ボックス 280"/>
        <xdr:cNvSpPr txBox="1"/>
      </xdr:nvSpPr>
      <xdr:spPr>
        <a:xfrm>
          <a:off x="2138122" y="95422005"/>
          <a:ext cx="1332854" cy="464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a:latin typeface="Arial" panose="020B0604020202020204" pitchFamily="34" charset="0"/>
              <a:ea typeface="BIZ UDPゴシック" panose="020B0400000000000000" pitchFamily="50" charset="-128"/>
              <a:cs typeface="Arial" panose="020B0604020202020204" pitchFamily="34" charset="0"/>
            </a:rPr>
            <a:t>－</a:t>
          </a:r>
          <a:endParaRPr kumimoji="1" lang="en-US" altLang="ja-JP" sz="900">
            <a:latin typeface="Arial" panose="020B0604020202020204" pitchFamily="34" charset="0"/>
            <a:ea typeface="BIZ UDPゴシック" panose="020B0400000000000000" pitchFamily="50" charset="-128"/>
            <a:cs typeface="Arial" panose="020B0604020202020204"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a:latin typeface="Arial" panose="020B0604020202020204" pitchFamily="34" charset="0"/>
              <a:ea typeface="BIZ UDPゴシック" panose="020B0400000000000000" pitchFamily="50" charset="-128"/>
              <a:cs typeface="Arial" panose="020B0604020202020204" pitchFamily="34" charset="0"/>
            </a:rPr>
            <a:t>－</a:t>
          </a:r>
        </a:p>
      </xdr:txBody>
    </xdr:sp>
    <xdr:clientData/>
  </xdr:twoCellAnchor>
  <xdr:twoCellAnchor>
    <xdr:from>
      <xdr:col>5</xdr:col>
      <xdr:colOff>419745</xdr:colOff>
      <xdr:row>466</xdr:row>
      <xdr:rowOff>169513</xdr:rowOff>
    </xdr:from>
    <xdr:to>
      <xdr:col>6</xdr:col>
      <xdr:colOff>645763</xdr:colOff>
      <xdr:row>468</xdr:row>
      <xdr:rowOff>121081</xdr:rowOff>
    </xdr:to>
    <xdr:sp macro="" textlink="">
      <xdr:nvSpPr>
        <xdr:cNvPr id="282" name="テキスト ボックス 281"/>
        <xdr:cNvSpPr txBox="1"/>
      </xdr:nvSpPr>
      <xdr:spPr>
        <a:xfrm>
          <a:off x="3519406" y="95411441"/>
          <a:ext cx="912141" cy="435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100">
              <a:solidFill>
                <a:schemeClr val="dk1"/>
              </a:solidFill>
              <a:effectLst/>
              <a:latin typeface="+mn-lt"/>
              <a:ea typeface="+mn-ea"/>
              <a:cs typeface="+mn-cs"/>
            </a:rPr>
            <a:t>123-456</a:t>
          </a:r>
          <a:endParaRPr lang="ja-JP" altLang="ja-JP" sz="900">
            <a:effectLst/>
          </a:endParaRPr>
        </a:p>
      </xdr:txBody>
    </xdr:sp>
    <xdr:clientData/>
  </xdr:twoCellAnchor>
  <xdr:twoCellAnchor>
    <xdr:from>
      <xdr:col>7</xdr:col>
      <xdr:colOff>8072</xdr:colOff>
      <xdr:row>466</xdr:row>
      <xdr:rowOff>185657</xdr:rowOff>
    </xdr:from>
    <xdr:to>
      <xdr:col>9</xdr:col>
      <xdr:colOff>379385</xdr:colOff>
      <xdr:row>468</xdr:row>
      <xdr:rowOff>121081</xdr:rowOff>
    </xdr:to>
    <xdr:sp macro="" textlink="">
      <xdr:nvSpPr>
        <xdr:cNvPr id="283" name="テキスト ボックス 282"/>
        <xdr:cNvSpPr txBox="1"/>
      </xdr:nvSpPr>
      <xdr:spPr>
        <a:xfrm>
          <a:off x="4479979" y="95427585"/>
          <a:ext cx="1743559" cy="419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ショウガク　タロウ</a:t>
          </a:r>
        </a:p>
      </xdr:txBody>
    </xdr:sp>
    <xdr:clientData/>
  </xdr:twoCellAnchor>
  <xdr:twoCellAnchor>
    <xdr:from>
      <xdr:col>9</xdr:col>
      <xdr:colOff>435889</xdr:colOff>
      <xdr:row>466</xdr:row>
      <xdr:rowOff>185656</xdr:rowOff>
    </xdr:from>
    <xdr:to>
      <xdr:col>10</xdr:col>
      <xdr:colOff>500467</xdr:colOff>
      <xdr:row>468</xdr:row>
      <xdr:rowOff>113008</xdr:rowOff>
    </xdr:to>
    <xdr:sp macro="" textlink="">
      <xdr:nvSpPr>
        <xdr:cNvPr id="284" name="テキスト ボックス 283"/>
        <xdr:cNvSpPr txBox="1"/>
      </xdr:nvSpPr>
      <xdr:spPr>
        <a:xfrm>
          <a:off x="6280042" y="95427584"/>
          <a:ext cx="750700" cy="411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900">
              <a:latin typeface="Arial" panose="020B0604020202020204" pitchFamily="34" charset="0"/>
              <a:ea typeface="BIZ UDPゴシック" panose="020B0400000000000000" pitchFamily="50" charset="-128"/>
              <a:cs typeface="Arial" panose="020B0604020202020204" pitchFamily="34" charset="0"/>
            </a:rPr>
            <a:t>2024</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年</a:t>
          </a:r>
          <a:r>
            <a:rPr kumimoji="1" lang="en-US" altLang="ja-JP" sz="900">
              <a:latin typeface="Arial" panose="020B0604020202020204" pitchFamily="34" charset="0"/>
              <a:ea typeface="BIZ UDPゴシック" panose="020B0400000000000000" pitchFamily="50" charset="-128"/>
              <a:cs typeface="Arial" panose="020B0604020202020204" pitchFamily="34" charset="0"/>
            </a:rPr>
            <a:t>11</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月</a:t>
          </a:r>
        </a:p>
      </xdr:txBody>
    </xdr:sp>
    <xdr:clientData/>
  </xdr:twoCellAnchor>
  <xdr:twoCellAnchor>
    <xdr:from>
      <xdr:col>10</xdr:col>
      <xdr:colOff>558145</xdr:colOff>
      <xdr:row>466</xdr:row>
      <xdr:rowOff>177585</xdr:rowOff>
    </xdr:from>
    <xdr:to>
      <xdr:col>11</xdr:col>
      <xdr:colOff>598505</xdr:colOff>
      <xdr:row>468</xdr:row>
      <xdr:rowOff>120111</xdr:rowOff>
    </xdr:to>
    <xdr:sp macro="" textlink="">
      <xdr:nvSpPr>
        <xdr:cNvPr id="285" name="テキスト ボックス 284"/>
        <xdr:cNvSpPr txBox="1"/>
      </xdr:nvSpPr>
      <xdr:spPr>
        <a:xfrm>
          <a:off x="7139054" y="108468176"/>
          <a:ext cx="733087" cy="427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病気</a:t>
          </a:r>
        </a:p>
      </xdr:txBody>
    </xdr:sp>
    <xdr:clientData/>
  </xdr:twoCellAnchor>
  <xdr:twoCellAnchor>
    <xdr:from>
      <xdr:col>5</xdr:col>
      <xdr:colOff>64576</xdr:colOff>
      <xdr:row>476</xdr:row>
      <xdr:rowOff>201801</xdr:rowOff>
    </xdr:from>
    <xdr:to>
      <xdr:col>7</xdr:col>
      <xdr:colOff>410705</xdr:colOff>
      <xdr:row>481</xdr:row>
      <xdr:rowOff>128184</xdr:rowOff>
    </xdr:to>
    <xdr:grpSp>
      <xdr:nvGrpSpPr>
        <xdr:cNvPr id="4097" name="グループ化 4096"/>
        <xdr:cNvGrpSpPr/>
      </xdr:nvGrpSpPr>
      <xdr:grpSpPr>
        <a:xfrm>
          <a:off x="3139790" y="115767265"/>
          <a:ext cx="1706844" cy="1151026"/>
          <a:chOff x="3164237" y="97865339"/>
          <a:chExt cx="1718375" cy="1137188"/>
        </a:xfrm>
      </xdr:grpSpPr>
      <xdr:sp macro="" textlink="">
        <xdr:nvSpPr>
          <xdr:cNvPr id="286" name="正方形/長方形 285"/>
          <xdr:cNvSpPr/>
        </xdr:nvSpPr>
        <xdr:spPr>
          <a:xfrm>
            <a:off x="3583983" y="97913771"/>
            <a:ext cx="1291525" cy="274449"/>
          </a:xfrm>
          <a:prstGeom prst="rect">
            <a:avLst/>
          </a:prstGeom>
          <a:no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7" name="正方形/長方形 286"/>
          <xdr:cNvSpPr/>
        </xdr:nvSpPr>
        <xdr:spPr>
          <a:xfrm>
            <a:off x="3591087" y="98703862"/>
            <a:ext cx="1291525" cy="274449"/>
          </a:xfrm>
          <a:prstGeom prst="rect">
            <a:avLst/>
          </a:prstGeom>
          <a:no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96" name="正方形/長方形 4095"/>
          <xdr:cNvSpPr/>
        </xdr:nvSpPr>
        <xdr:spPr>
          <a:xfrm>
            <a:off x="3164237" y="97865339"/>
            <a:ext cx="411674" cy="339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9" name="正方形/長方形 288"/>
          <xdr:cNvSpPr/>
        </xdr:nvSpPr>
        <xdr:spPr>
          <a:xfrm>
            <a:off x="3187484" y="98663502"/>
            <a:ext cx="411674" cy="339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84959</xdr:colOff>
      <xdr:row>460</xdr:row>
      <xdr:rowOff>155863</xdr:rowOff>
    </xdr:from>
    <xdr:to>
      <xdr:col>14</xdr:col>
      <xdr:colOff>123701</xdr:colOff>
      <xdr:row>476</xdr:row>
      <xdr:rowOff>228952</xdr:rowOff>
    </xdr:to>
    <xdr:cxnSp macro="">
      <xdr:nvCxnSpPr>
        <xdr:cNvPr id="296" name="直線コネクタ 295"/>
        <xdr:cNvCxnSpPr>
          <a:stCxn id="292" idx="0"/>
        </xdr:cNvCxnSpPr>
      </xdr:nvCxnSpPr>
      <xdr:spPr>
        <a:xfrm flipV="1">
          <a:off x="5201245" y="108019684"/>
          <a:ext cx="3467742" cy="399194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58357</xdr:colOff>
      <xdr:row>541</xdr:row>
      <xdr:rowOff>59685</xdr:rowOff>
    </xdr:from>
    <xdr:to>
      <xdr:col>10</xdr:col>
      <xdr:colOff>640773</xdr:colOff>
      <xdr:row>564</xdr:row>
      <xdr:rowOff>110260</xdr:rowOff>
    </xdr:to>
    <xdr:pic>
      <xdr:nvPicPr>
        <xdr:cNvPr id="4111" name="図 4110"/>
        <xdr:cNvPicPr>
          <a:picLocks noChangeAspect="1"/>
        </xdr:cNvPicPr>
      </xdr:nvPicPr>
      <xdr:blipFill>
        <a:blip xmlns:r="http://schemas.openxmlformats.org/officeDocument/2006/relationships" r:embed="rId28"/>
        <a:stretch>
          <a:fillRect/>
        </a:stretch>
      </xdr:blipFill>
      <xdr:spPr>
        <a:xfrm>
          <a:off x="405739" y="123077861"/>
          <a:ext cx="6734446" cy="5463018"/>
        </a:xfrm>
        <a:prstGeom prst="rect">
          <a:avLst/>
        </a:prstGeom>
        <a:effectLst>
          <a:outerShdw blurRad="50800" dist="38100" dir="2700000" algn="tl" rotWithShape="0">
            <a:prstClr val="black">
              <a:alpha val="40000"/>
            </a:prstClr>
          </a:outerShdw>
        </a:effectLst>
      </xdr:spPr>
    </xdr:pic>
    <xdr:clientData/>
  </xdr:twoCellAnchor>
  <xdr:twoCellAnchor>
    <xdr:from>
      <xdr:col>6</xdr:col>
      <xdr:colOff>377845</xdr:colOff>
      <xdr:row>515</xdr:row>
      <xdr:rowOff>199013</xdr:rowOff>
    </xdr:from>
    <xdr:to>
      <xdr:col>6</xdr:col>
      <xdr:colOff>498925</xdr:colOff>
      <xdr:row>516</xdr:row>
      <xdr:rowOff>142509</xdr:rowOff>
    </xdr:to>
    <xdr:sp macro="" textlink="">
      <xdr:nvSpPr>
        <xdr:cNvPr id="4112" name="下矢印 4111"/>
        <xdr:cNvSpPr/>
      </xdr:nvSpPr>
      <xdr:spPr>
        <a:xfrm rot="19645227">
          <a:off x="4148879" y="103424036"/>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378711</xdr:colOff>
      <xdr:row>516</xdr:row>
      <xdr:rowOff>221526</xdr:rowOff>
    </xdr:from>
    <xdr:to>
      <xdr:col>6</xdr:col>
      <xdr:colOff>499791</xdr:colOff>
      <xdr:row>517</xdr:row>
      <xdr:rowOff>165022</xdr:rowOff>
    </xdr:to>
    <xdr:sp macro="" textlink="">
      <xdr:nvSpPr>
        <xdr:cNvPr id="306" name="下矢印 305"/>
        <xdr:cNvSpPr/>
      </xdr:nvSpPr>
      <xdr:spPr>
        <a:xfrm rot="19645227">
          <a:off x="4149745" y="103684674"/>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544136</xdr:colOff>
      <xdr:row>514</xdr:row>
      <xdr:rowOff>222356</xdr:rowOff>
    </xdr:from>
    <xdr:to>
      <xdr:col>7</xdr:col>
      <xdr:colOff>41689</xdr:colOff>
      <xdr:row>515</xdr:row>
      <xdr:rowOff>105311</xdr:rowOff>
    </xdr:to>
    <xdr:sp macro="" textlink="">
      <xdr:nvSpPr>
        <xdr:cNvPr id="307" name="下矢印 306"/>
        <xdr:cNvSpPr/>
      </xdr:nvSpPr>
      <xdr:spPr>
        <a:xfrm rot="2743891">
          <a:off x="4345441" y="103178983"/>
          <a:ext cx="121080" cy="181621"/>
        </a:xfrm>
        <a:prstGeom prst="downArrow">
          <a:avLst>
            <a:gd name="adj1" fmla="val 50000"/>
            <a:gd name="adj2" fmla="val 7145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77720</xdr:colOff>
      <xdr:row>485</xdr:row>
      <xdr:rowOff>11881</xdr:rowOff>
    </xdr:from>
    <xdr:to>
      <xdr:col>12</xdr:col>
      <xdr:colOff>285750</xdr:colOff>
      <xdr:row>498</xdr:row>
      <xdr:rowOff>136071</xdr:rowOff>
    </xdr:to>
    <xdr:grpSp>
      <xdr:nvGrpSpPr>
        <xdr:cNvPr id="236" name="グループ化 235"/>
        <xdr:cNvGrpSpPr/>
      </xdr:nvGrpSpPr>
      <xdr:grpSpPr>
        <a:xfrm>
          <a:off x="431506" y="117781702"/>
          <a:ext cx="7691958" cy="3308262"/>
          <a:chOff x="5495517" y="98447724"/>
          <a:chExt cx="5897439" cy="2578071"/>
        </a:xfrm>
        <a:effectLst>
          <a:outerShdw blurRad="50800" dist="38100" dir="2700000" algn="tl" rotWithShape="0">
            <a:prstClr val="black">
              <a:alpha val="40000"/>
            </a:prstClr>
          </a:outerShdw>
        </a:effectLst>
      </xdr:grpSpPr>
      <xdr:pic>
        <xdr:nvPicPr>
          <xdr:cNvPr id="4110" name="図 4109"/>
          <xdr:cNvPicPr>
            <a:picLocks noChangeAspect="1"/>
          </xdr:cNvPicPr>
        </xdr:nvPicPr>
        <xdr:blipFill>
          <a:blip xmlns:r="http://schemas.openxmlformats.org/officeDocument/2006/relationships" r:embed="rId29"/>
          <a:stretch>
            <a:fillRect/>
          </a:stretch>
        </xdr:blipFill>
        <xdr:spPr>
          <a:xfrm>
            <a:off x="5495517" y="98447724"/>
            <a:ext cx="5897439" cy="2578071"/>
          </a:xfrm>
          <a:prstGeom prst="rect">
            <a:avLst/>
          </a:prstGeom>
        </xdr:spPr>
      </xdr:pic>
      <xdr:sp macro="" textlink="">
        <xdr:nvSpPr>
          <xdr:cNvPr id="230" name="正方形/長方形 229"/>
          <xdr:cNvSpPr/>
        </xdr:nvSpPr>
        <xdr:spPr>
          <a:xfrm>
            <a:off x="8000289" y="99827687"/>
            <a:ext cx="856539" cy="241679"/>
          </a:xfrm>
          <a:prstGeom prst="rect">
            <a:avLst/>
          </a:prstGeom>
          <a:no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9" name="正方形/長方形 298"/>
          <xdr:cNvSpPr/>
        </xdr:nvSpPr>
        <xdr:spPr>
          <a:xfrm>
            <a:off x="7939444" y="100495432"/>
            <a:ext cx="1009792" cy="210117"/>
          </a:xfrm>
          <a:prstGeom prst="rect">
            <a:avLst/>
          </a:prstGeom>
          <a:noFill/>
          <a:ln w="571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420752</xdr:colOff>
      <xdr:row>477</xdr:row>
      <xdr:rowOff>44439</xdr:rowOff>
    </xdr:from>
    <xdr:to>
      <xdr:col>11</xdr:col>
      <xdr:colOff>190804</xdr:colOff>
      <xdr:row>486</xdr:row>
      <xdr:rowOff>177634</xdr:rowOff>
    </xdr:to>
    <xdr:sp macro="" textlink="">
      <xdr:nvSpPr>
        <xdr:cNvPr id="225" name="曲折矢印 224"/>
        <xdr:cNvSpPr/>
      </xdr:nvSpPr>
      <xdr:spPr>
        <a:xfrm rot="5400000">
          <a:off x="5273824" y="112335260"/>
          <a:ext cx="2337552" cy="1811123"/>
        </a:xfrm>
        <a:prstGeom prst="bentArrow">
          <a:avLst>
            <a:gd name="adj1" fmla="val 9086"/>
            <a:gd name="adj2" fmla="val 16856"/>
            <a:gd name="adj3" fmla="val 24443"/>
            <a:gd name="adj4" fmla="val 51661"/>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1</xdr:col>
      <xdr:colOff>24515</xdr:colOff>
      <xdr:row>425</xdr:row>
      <xdr:rowOff>152737</xdr:rowOff>
    </xdr:from>
    <xdr:to>
      <xdr:col>14</xdr:col>
      <xdr:colOff>536864</xdr:colOff>
      <xdr:row>450</xdr:row>
      <xdr:rowOff>207376</xdr:rowOff>
    </xdr:to>
    <xdr:pic>
      <xdr:nvPicPr>
        <xdr:cNvPr id="303" name="図 302"/>
        <xdr:cNvPicPr>
          <a:picLocks noChangeAspect="1"/>
        </xdr:cNvPicPr>
      </xdr:nvPicPr>
      <xdr:blipFill>
        <a:blip xmlns:r="http://schemas.openxmlformats.org/officeDocument/2006/relationships" r:embed="rId30"/>
        <a:stretch>
          <a:fillRect/>
        </a:stretch>
      </xdr:blipFill>
      <xdr:spPr>
        <a:xfrm>
          <a:off x="371897" y="97363766"/>
          <a:ext cx="8726261" cy="5937727"/>
        </a:xfrm>
        <a:prstGeom prst="rect">
          <a:avLst/>
        </a:prstGeom>
        <a:effectLst>
          <a:outerShdw blurRad="50800" dist="38100" dir="2700000" algn="tl" rotWithShape="0">
            <a:prstClr val="black">
              <a:alpha val="40000"/>
            </a:prstClr>
          </a:outerShdw>
        </a:effectLst>
      </xdr:spPr>
    </xdr:pic>
    <xdr:clientData/>
  </xdr:twoCellAnchor>
  <xdr:twoCellAnchor>
    <xdr:from>
      <xdr:col>5</xdr:col>
      <xdr:colOff>563553</xdr:colOff>
      <xdr:row>326</xdr:row>
      <xdr:rowOff>138545</xdr:rowOff>
    </xdr:from>
    <xdr:to>
      <xdr:col>14</xdr:col>
      <xdr:colOff>34636</xdr:colOff>
      <xdr:row>334</xdr:row>
      <xdr:rowOff>202952</xdr:rowOff>
    </xdr:to>
    <xdr:cxnSp macro="">
      <xdr:nvCxnSpPr>
        <xdr:cNvPr id="325" name="直線コネクタ 324"/>
        <xdr:cNvCxnSpPr>
          <a:stCxn id="317" idx="3"/>
        </xdr:cNvCxnSpPr>
      </xdr:nvCxnSpPr>
      <xdr:spPr>
        <a:xfrm flipV="1">
          <a:off x="3638767" y="76461009"/>
          <a:ext cx="4941155" cy="202383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94013</xdr:colOff>
      <xdr:row>366</xdr:row>
      <xdr:rowOff>237507</xdr:rowOff>
    </xdr:from>
    <xdr:ext cx="517077" cy="252483"/>
    <xdr:sp macro="" textlink="">
      <xdr:nvSpPr>
        <xdr:cNvPr id="326" name="正方形/長方形 325"/>
        <xdr:cNvSpPr/>
      </xdr:nvSpPr>
      <xdr:spPr>
        <a:xfrm>
          <a:off x="5210299" y="86357114"/>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※22</a:t>
          </a:r>
          <a:endParaRPr lang="ja-JP" altLang="en-US" sz="1000" b="1" cap="none" spc="0">
            <a:ln w="22225">
              <a:noFill/>
              <a:prstDash val="solid"/>
            </a:ln>
            <a:solidFill>
              <a:schemeClr val="tx1"/>
            </a:solidFill>
            <a:effectLst/>
          </a:endParaRPr>
        </a:p>
      </xdr:txBody>
    </xdr:sp>
    <xdr:clientData/>
  </xdr:oneCellAnchor>
  <xdr:twoCellAnchor>
    <xdr:from>
      <xdr:col>8</xdr:col>
      <xdr:colOff>611090</xdr:colOff>
      <xdr:row>367</xdr:row>
      <xdr:rowOff>118820</xdr:rowOff>
    </xdr:from>
    <xdr:to>
      <xdr:col>14</xdr:col>
      <xdr:colOff>95250</xdr:colOff>
      <xdr:row>367</xdr:row>
      <xdr:rowOff>136071</xdr:rowOff>
    </xdr:to>
    <xdr:cxnSp macro="">
      <xdr:nvCxnSpPr>
        <xdr:cNvPr id="327" name="直線コネクタ 326"/>
        <xdr:cNvCxnSpPr>
          <a:stCxn id="326" idx="3"/>
        </xdr:cNvCxnSpPr>
      </xdr:nvCxnSpPr>
      <xdr:spPr>
        <a:xfrm>
          <a:off x="5727376" y="86483356"/>
          <a:ext cx="2913160" cy="1725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376669</xdr:colOff>
      <xdr:row>399</xdr:row>
      <xdr:rowOff>145040</xdr:rowOff>
    </xdr:from>
    <xdr:to>
      <xdr:col>16</xdr:col>
      <xdr:colOff>120302</xdr:colOff>
      <xdr:row>402</xdr:row>
      <xdr:rowOff>93866</xdr:rowOff>
    </xdr:to>
    <xdr:pic>
      <xdr:nvPicPr>
        <xdr:cNvPr id="43" name="図 42"/>
        <xdr:cNvPicPr>
          <a:picLocks noChangeAspect="1"/>
        </xdr:cNvPicPr>
      </xdr:nvPicPr>
      <xdr:blipFill>
        <a:blip xmlns:r="http://schemas.openxmlformats.org/officeDocument/2006/relationships" r:embed="rId31"/>
        <a:stretch>
          <a:fillRect/>
        </a:stretch>
      </xdr:blipFill>
      <xdr:spPr>
        <a:xfrm>
          <a:off x="6258357" y="89656228"/>
          <a:ext cx="3910820" cy="663202"/>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658089</xdr:colOff>
      <xdr:row>404</xdr:row>
      <xdr:rowOff>242454</xdr:rowOff>
    </xdr:from>
    <xdr:to>
      <xdr:col>4</xdr:col>
      <xdr:colOff>675409</xdr:colOff>
      <xdr:row>406</xdr:row>
      <xdr:rowOff>86590</xdr:rowOff>
    </xdr:to>
    <xdr:sp macro="" textlink="">
      <xdr:nvSpPr>
        <xdr:cNvPr id="328" name="正方形/長方形 327"/>
        <xdr:cNvSpPr/>
      </xdr:nvSpPr>
      <xdr:spPr>
        <a:xfrm>
          <a:off x="1004453" y="93916499"/>
          <a:ext cx="2095501" cy="32904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335539</xdr:colOff>
      <xdr:row>399</xdr:row>
      <xdr:rowOff>151534</xdr:rowOff>
    </xdr:from>
    <xdr:to>
      <xdr:col>16</xdr:col>
      <xdr:colOff>138545</xdr:colOff>
      <xdr:row>402</xdr:row>
      <xdr:rowOff>116898</xdr:rowOff>
    </xdr:to>
    <xdr:sp macro="" textlink="">
      <xdr:nvSpPr>
        <xdr:cNvPr id="329" name="正方形/長方形 328"/>
        <xdr:cNvSpPr/>
      </xdr:nvSpPr>
      <xdr:spPr>
        <a:xfrm>
          <a:off x="6217227" y="89662722"/>
          <a:ext cx="3970193" cy="679739"/>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675409</xdr:colOff>
      <xdr:row>399</xdr:row>
      <xdr:rowOff>190499</xdr:rowOff>
    </xdr:from>
    <xdr:to>
      <xdr:col>9</xdr:col>
      <xdr:colOff>333374</xdr:colOff>
      <xdr:row>405</xdr:row>
      <xdr:rowOff>17318</xdr:rowOff>
    </xdr:to>
    <xdr:cxnSp macro="">
      <xdr:nvCxnSpPr>
        <xdr:cNvPr id="330" name="直線コネクタ 329"/>
        <xdr:cNvCxnSpPr/>
      </xdr:nvCxnSpPr>
      <xdr:spPr>
        <a:xfrm flipV="1">
          <a:off x="1021773" y="92652272"/>
          <a:ext cx="5199783" cy="1281546"/>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51954</xdr:colOff>
      <xdr:row>402</xdr:row>
      <xdr:rowOff>95249</xdr:rowOff>
    </xdr:from>
    <xdr:to>
      <xdr:col>16</xdr:col>
      <xdr:colOff>95250</xdr:colOff>
      <xdr:row>406</xdr:row>
      <xdr:rowOff>86590</xdr:rowOff>
    </xdr:to>
    <xdr:cxnSp macro="">
      <xdr:nvCxnSpPr>
        <xdr:cNvPr id="331" name="直線コネクタ 330"/>
        <xdr:cNvCxnSpPr/>
      </xdr:nvCxnSpPr>
      <xdr:spPr>
        <a:xfrm flipV="1">
          <a:off x="3169227" y="93284385"/>
          <a:ext cx="6970568" cy="961160"/>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346364</xdr:colOff>
      <xdr:row>435</xdr:row>
      <xdr:rowOff>34637</xdr:rowOff>
    </xdr:from>
    <xdr:to>
      <xdr:col>11</xdr:col>
      <xdr:colOff>206581</xdr:colOff>
      <xdr:row>436</xdr:row>
      <xdr:rowOff>127412</xdr:rowOff>
    </xdr:to>
    <xdr:sp macro="" textlink="">
      <xdr:nvSpPr>
        <xdr:cNvPr id="336" name="正方形/長方形 335"/>
        <xdr:cNvSpPr/>
      </xdr:nvSpPr>
      <xdr:spPr>
        <a:xfrm>
          <a:off x="6234546" y="102142637"/>
          <a:ext cx="1245671" cy="335230"/>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612321</xdr:colOff>
      <xdr:row>421</xdr:row>
      <xdr:rowOff>163286</xdr:rowOff>
    </xdr:from>
    <xdr:to>
      <xdr:col>11</xdr:col>
      <xdr:colOff>81642</xdr:colOff>
      <xdr:row>434</xdr:row>
      <xdr:rowOff>122464</xdr:rowOff>
    </xdr:to>
    <xdr:sp macro="" textlink="">
      <xdr:nvSpPr>
        <xdr:cNvPr id="4105" name="右矢印 4104"/>
        <xdr:cNvSpPr/>
      </xdr:nvSpPr>
      <xdr:spPr>
        <a:xfrm rot="5400000">
          <a:off x="5470071" y="98964750"/>
          <a:ext cx="3388178" cy="149678"/>
        </a:xfrm>
        <a:prstGeom prs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221283</xdr:colOff>
      <xdr:row>402</xdr:row>
      <xdr:rowOff>134644</xdr:rowOff>
    </xdr:from>
    <xdr:to>
      <xdr:col>13</xdr:col>
      <xdr:colOff>40822</xdr:colOff>
      <xdr:row>434</xdr:row>
      <xdr:rowOff>126179</xdr:rowOff>
    </xdr:to>
    <xdr:sp macro="" textlink="">
      <xdr:nvSpPr>
        <xdr:cNvPr id="338" name="右矢印 337"/>
        <xdr:cNvSpPr/>
      </xdr:nvSpPr>
      <xdr:spPr>
        <a:xfrm rot="5400000">
          <a:off x="4300308" y="97938483"/>
          <a:ext cx="7940580" cy="165902"/>
        </a:xfrm>
        <a:prstGeom prst="rightArrow">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291936</xdr:colOff>
      <xdr:row>435</xdr:row>
      <xdr:rowOff>34636</xdr:rowOff>
    </xdr:from>
    <xdr:to>
      <xdr:col>13</xdr:col>
      <xdr:colOff>138546</xdr:colOff>
      <xdr:row>436</xdr:row>
      <xdr:rowOff>126320</xdr:rowOff>
    </xdr:to>
    <xdr:sp macro="" textlink="">
      <xdr:nvSpPr>
        <xdr:cNvPr id="340" name="正方形/長方形 339"/>
        <xdr:cNvSpPr/>
      </xdr:nvSpPr>
      <xdr:spPr>
        <a:xfrm>
          <a:off x="7565572" y="102142636"/>
          <a:ext cx="885701" cy="334139"/>
        </a:xfrm>
        <a:prstGeom prst="rect">
          <a:avLst/>
        </a:prstGeom>
        <a:noFill/>
        <a:ln w="635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476250</xdr:colOff>
      <xdr:row>401</xdr:row>
      <xdr:rowOff>163286</xdr:rowOff>
    </xdr:from>
    <xdr:to>
      <xdr:col>11</xdr:col>
      <xdr:colOff>40822</xdr:colOff>
      <xdr:row>402</xdr:row>
      <xdr:rowOff>0</xdr:rowOff>
    </xdr:to>
    <xdr:sp macro="" textlink="">
      <xdr:nvSpPr>
        <xdr:cNvPr id="4116" name="正方形/長方形 4115"/>
        <xdr:cNvSpPr/>
      </xdr:nvSpPr>
      <xdr:spPr>
        <a:xfrm>
          <a:off x="6272893" y="92446929"/>
          <a:ext cx="925286" cy="81642"/>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680356</xdr:colOff>
      <xdr:row>418</xdr:row>
      <xdr:rowOff>217714</xdr:rowOff>
    </xdr:from>
    <xdr:to>
      <xdr:col>6</xdr:col>
      <xdr:colOff>244928</xdr:colOff>
      <xdr:row>419</xdr:row>
      <xdr:rowOff>68036</xdr:rowOff>
    </xdr:to>
    <xdr:sp macro="" textlink="">
      <xdr:nvSpPr>
        <xdr:cNvPr id="341" name="正方形/長方形 340"/>
        <xdr:cNvSpPr/>
      </xdr:nvSpPr>
      <xdr:spPr>
        <a:xfrm>
          <a:off x="2394856" y="101141893"/>
          <a:ext cx="1605643" cy="9525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670721</xdr:colOff>
      <xdr:row>440</xdr:row>
      <xdr:rowOff>201810</xdr:rowOff>
    </xdr:from>
    <xdr:to>
      <xdr:col>6</xdr:col>
      <xdr:colOff>508515</xdr:colOff>
      <xdr:row>443</xdr:row>
      <xdr:rowOff>132725</xdr:rowOff>
    </xdr:to>
    <xdr:sp macro="" textlink="">
      <xdr:nvSpPr>
        <xdr:cNvPr id="343" name="右カーブ矢印 342"/>
        <xdr:cNvSpPr/>
      </xdr:nvSpPr>
      <xdr:spPr>
        <a:xfrm rot="18818713">
          <a:off x="3031387" y="102287098"/>
          <a:ext cx="658279" cy="1915976"/>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432955</xdr:colOff>
      <xdr:row>466</xdr:row>
      <xdr:rowOff>190500</xdr:rowOff>
    </xdr:from>
    <xdr:to>
      <xdr:col>10</xdr:col>
      <xdr:colOff>502227</xdr:colOff>
      <xdr:row>468</xdr:row>
      <xdr:rowOff>103909</xdr:rowOff>
    </xdr:to>
    <xdr:sp macro="" textlink="">
      <xdr:nvSpPr>
        <xdr:cNvPr id="344" name="正方形/長方形 343"/>
        <xdr:cNvSpPr/>
      </xdr:nvSpPr>
      <xdr:spPr>
        <a:xfrm>
          <a:off x="6321137" y="108481091"/>
          <a:ext cx="761999" cy="398318"/>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588818</xdr:colOff>
      <xdr:row>466</xdr:row>
      <xdr:rowOff>207818</xdr:rowOff>
    </xdr:from>
    <xdr:to>
      <xdr:col>11</xdr:col>
      <xdr:colOff>536864</xdr:colOff>
      <xdr:row>468</xdr:row>
      <xdr:rowOff>121227</xdr:rowOff>
    </xdr:to>
    <xdr:sp macro="" textlink="">
      <xdr:nvSpPr>
        <xdr:cNvPr id="345" name="正方形/長方形 344"/>
        <xdr:cNvSpPr/>
      </xdr:nvSpPr>
      <xdr:spPr>
        <a:xfrm>
          <a:off x="7169727" y="108498409"/>
          <a:ext cx="640773" cy="398318"/>
        </a:xfrm>
        <a:prstGeom prst="rect">
          <a:avLst/>
        </a:prstGeom>
        <a:noFill/>
        <a:ln w="635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513631</xdr:colOff>
      <xdr:row>476</xdr:row>
      <xdr:rowOff>228952</xdr:rowOff>
    </xdr:from>
    <xdr:to>
      <xdr:col>8</xdr:col>
      <xdr:colOff>349014</xdr:colOff>
      <xdr:row>477</xdr:row>
      <xdr:rowOff>233899</xdr:rowOff>
    </xdr:to>
    <xdr:sp macro="" textlink="">
      <xdr:nvSpPr>
        <xdr:cNvPr id="292" name="正方形/長方形 291"/>
        <xdr:cNvSpPr/>
      </xdr:nvSpPr>
      <xdr:spPr>
        <a:xfrm>
          <a:off x="4949560" y="112011631"/>
          <a:ext cx="515740" cy="24987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※25</a:t>
          </a:r>
          <a:endParaRPr lang="ja-JP" altLang="en-US" sz="1000" b="1" cap="none" spc="0">
            <a:ln w="22225">
              <a:noFill/>
              <a:prstDash val="solid"/>
            </a:ln>
            <a:solidFill>
              <a:schemeClr val="tx1"/>
            </a:solidFill>
            <a:effectLst/>
          </a:endParaRPr>
        </a:p>
      </xdr:txBody>
    </xdr:sp>
    <xdr:clientData/>
  </xdr:twoCellAnchor>
  <xdr:twoCellAnchor>
    <xdr:from>
      <xdr:col>1</xdr:col>
      <xdr:colOff>585107</xdr:colOff>
      <xdr:row>488</xdr:row>
      <xdr:rowOff>13608</xdr:rowOff>
    </xdr:from>
    <xdr:to>
      <xdr:col>11</xdr:col>
      <xdr:colOff>550471</xdr:colOff>
      <xdr:row>491</xdr:row>
      <xdr:rowOff>54429</xdr:rowOff>
    </xdr:to>
    <xdr:sp macro="" textlink="">
      <xdr:nvSpPr>
        <xdr:cNvPr id="237" name="正方形/長方形 236"/>
        <xdr:cNvSpPr/>
      </xdr:nvSpPr>
      <xdr:spPr>
        <a:xfrm>
          <a:off x="938893" y="114735429"/>
          <a:ext cx="6768935" cy="775607"/>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172891</xdr:colOff>
      <xdr:row>441</xdr:row>
      <xdr:rowOff>127267</xdr:rowOff>
    </xdr:from>
    <xdr:to>
      <xdr:col>8</xdr:col>
      <xdr:colOff>417819</xdr:colOff>
      <xdr:row>443</xdr:row>
      <xdr:rowOff>72838</xdr:rowOff>
    </xdr:to>
    <xdr:sp macro="" textlink="">
      <xdr:nvSpPr>
        <xdr:cNvPr id="238" name="正方形/長方形 237"/>
        <xdr:cNvSpPr/>
      </xdr:nvSpPr>
      <xdr:spPr>
        <a:xfrm>
          <a:off x="3938067" y="101103473"/>
          <a:ext cx="1612046" cy="41621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462643</xdr:colOff>
      <xdr:row>476</xdr:row>
      <xdr:rowOff>204106</xdr:rowOff>
    </xdr:from>
    <xdr:to>
      <xdr:col>7</xdr:col>
      <xdr:colOff>436812</xdr:colOff>
      <xdr:row>478</xdr:row>
      <xdr:rowOff>81640</xdr:rowOff>
    </xdr:to>
    <xdr:sp macro="" textlink="">
      <xdr:nvSpPr>
        <xdr:cNvPr id="239" name="正方形/長方形 238"/>
        <xdr:cNvSpPr/>
      </xdr:nvSpPr>
      <xdr:spPr>
        <a:xfrm>
          <a:off x="3537857" y="111986785"/>
          <a:ext cx="1334884" cy="36739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553970</xdr:colOff>
      <xdr:row>488</xdr:row>
      <xdr:rowOff>202382</xdr:rowOff>
    </xdr:from>
    <xdr:to>
      <xdr:col>11</xdr:col>
      <xdr:colOff>389353</xdr:colOff>
      <xdr:row>489</xdr:row>
      <xdr:rowOff>207328</xdr:rowOff>
    </xdr:to>
    <xdr:sp macro="" textlink="">
      <xdr:nvSpPr>
        <xdr:cNvPr id="240" name="正方形/長方形 239"/>
        <xdr:cNvSpPr/>
      </xdr:nvSpPr>
      <xdr:spPr>
        <a:xfrm>
          <a:off x="7030970" y="114924203"/>
          <a:ext cx="515740" cy="24987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※26</a:t>
          </a:r>
          <a:endParaRPr lang="ja-JP" altLang="en-US" sz="1000" b="1" cap="none" spc="0">
            <a:ln w="22225">
              <a:noFill/>
              <a:prstDash val="solid"/>
            </a:ln>
            <a:solidFill>
              <a:schemeClr val="tx1"/>
            </a:solidFill>
            <a:effectLst/>
          </a:endParaRPr>
        </a:p>
      </xdr:txBody>
    </xdr:sp>
    <xdr:clientData/>
  </xdr:twoCellAnchor>
  <xdr:twoCellAnchor>
    <xdr:from>
      <xdr:col>11</xdr:col>
      <xdr:colOff>389353</xdr:colOff>
      <xdr:row>487</xdr:row>
      <xdr:rowOff>54429</xdr:rowOff>
    </xdr:from>
    <xdr:to>
      <xdr:col>14</xdr:col>
      <xdr:colOff>133992</xdr:colOff>
      <xdr:row>489</xdr:row>
      <xdr:rowOff>82391</xdr:rowOff>
    </xdr:to>
    <xdr:cxnSp macro="">
      <xdr:nvCxnSpPr>
        <xdr:cNvPr id="241" name="直線コネクタ 240"/>
        <xdr:cNvCxnSpPr>
          <a:stCxn id="240" idx="3"/>
        </xdr:cNvCxnSpPr>
      </xdr:nvCxnSpPr>
      <xdr:spPr>
        <a:xfrm flipV="1">
          <a:off x="7546710" y="114531322"/>
          <a:ext cx="1132568" cy="51781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267</xdr:row>
      <xdr:rowOff>81643</xdr:rowOff>
    </xdr:from>
    <xdr:to>
      <xdr:col>17</xdr:col>
      <xdr:colOff>578302</xdr:colOff>
      <xdr:row>268</xdr:row>
      <xdr:rowOff>167820</xdr:rowOff>
    </xdr:to>
    <xdr:sp macro="" textlink="">
      <xdr:nvSpPr>
        <xdr:cNvPr id="300" name="正方形/長方形 299"/>
        <xdr:cNvSpPr/>
      </xdr:nvSpPr>
      <xdr:spPr>
        <a:xfrm>
          <a:off x="6762750" y="61463464"/>
          <a:ext cx="4401909" cy="331106"/>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xdr:col>
      <xdr:colOff>72039</xdr:colOff>
      <xdr:row>509</xdr:row>
      <xdr:rowOff>72037</xdr:rowOff>
    </xdr:from>
    <xdr:to>
      <xdr:col>10</xdr:col>
      <xdr:colOff>600774</xdr:colOff>
      <xdr:row>539</xdr:row>
      <xdr:rowOff>207109</xdr:rowOff>
    </xdr:to>
    <xdr:grpSp>
      <xdr:nvGrpSpPr>
        <xdr:cNvPr id="302" name="グループ化 301"/>
        <xdr:cNvGrpSpPr>
          <a:grpSpLocks noChangeAspect="1"/>
        </xdr:cNvGrpSpPr>
      </xdr:nvGrpSpPr>
      <xdr:grpSpPr>
        <a:xfrm>
          <a:off x="425825" y="123720144"/>
          <a:ext cx="6651949" cy="7482929"/>
          <a:chOff x="379606" y="71930071"/>
          <a:chExt cx="5514213" cy="6124163"/>
        </a:xfrm>
        <a:effectLst>
          <a:outerShdw blurRad="50800" dist="38100" dir="2700000" algn="tl" rotWithShape="0">
            <a:prstClr val="black">
              <a:alpha val="40000"/>
            </a:prstClr>
          </a:outerShdw>
        </a:effectLst>
      </xdr:grpSpPr>
      <xdr:pic>
        <xdr:nvPicPr>
          <xdr:cNvPr id="324" name="図 323"/>
          <xdr:cNvPicPr>
            <a:picLocks noChangeAspect="1"/>
          </xdr:cNvPicPr>
        </xdr:nvPicPr>
        <xdr:blipFill>
          <a:blip xmlns:r="http://schemas.openxmlformats.org/officeDocument/2006/relationships" r:embed="rId25"/>
          <a:stretch>
            <a:fillRect/>
          </a:stretch>
        </xdr:blipFill>
        <xdr:spPr>
          <a:xfrm>
            <a:off x="379606" y="71930071"/>
            <a:ext cx="5514213" cy="6124163"/>
          </a:xfrm>
          <a:prstGeom prst="rect">
            <a:avLst/>
          </a:prstGeom>
        </xdr:spPr>
      </xdr:pic>
      <xdr:pic>
        <xdr:nvPicPr>
          <xdr:cNvPr id="337" name="図 336"/>
          <xdr:cNvPicPr>
            <a:picLocks noChangeAspect="1"/>
          </xdr:cNvPicPr>
        </xdr:nvPicPr>
        <xdr:blipFill>
          <a:blip xmlns:r="http://schemas.openxmlformats.org/officeDocument/2006/relationships" r:embed="rId26"/>
          <a:stretch>
            <a:fillRect/>
          </a:stretch>
        </xdr:blipFill>
        <xdr:spPr>
          <a:xfrm>
            <a:off x="583713" y="75187686"/>
            <a:ext cx="2285235" cy="303073"/>
          </a:xfrm>
          <a:prstGeom prst="rect">
            <a:avLst/>
          </a:prstGeom>
        </xdr:spPr>
      </xdr:pic>
    </xdr:grpSp>
    <xdr:clientData/>
  </xdr:twoCellAnchor>
  <xdr:twoCellAnchor>
    <xdr:from>
      <xdr:col>4</xdr:col>
      <xdr:colOff>426842</xdr:colOff>
      <xdr:row>527</xdr:row>
      <xdr:rowOff>173182</xdr:rowOff>
    </xdr:from>
    <xdr:to>
      <xdr:col>5</xdr:col>
      <xdr:colOff>5850</xdr:colOff>
      <xdr:row>528</xdr:row>
      <xdr:rowOff>173183</xdr:rowOff>
    </xdr:to>
    <xdr:sp macro="" textlink="">
      <xdr:nvSpPr>
        <xdr:cNvPr id="339" name="右矢印 338"/>
        <xdr:cNvSpPr/>
      </xdr:nvSpPr>
      <xdr:spPr>
        <a:xfrm rot="10800000">
          <a:off x="2824901" y="119896829"/>
          <a:ext cx="262567" cy="23532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324971</xdr:colOff>
      <xdr:row>547</xdr:row>
      <xdr:rowOff>56028</xdr:rowOff>
    </xdr:from>
    <xdr:to>
      <xdr:col>10</xdr:col>
      <xdr:colOff>347382</xdr:colOff>
      <xdr:row>548</xdr:row>
      <xdr:rowOff>179294</xdr:rowOff>
    </xdr:to>
    <xdr:sp macro="" textlink="">
      <xdr:nvSpPr>
        <xdr:cNvPr id="342" name="正方形/長方形 341"/>
        <xdr:cNvSpPr/>
      </xdr:nvSpPr>
      <xdr:spPr>
        <a:xfrm>
          <a:off x="672353" y="124486146"/>
          <a:ext cx="6174441" cy="358589"/>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313765</xdr:colOff>
      <xdr:row>527</xdr:row>
      <xdr:rowOff>89648</xdr:rowOff>
    </xdr:from>
    <xdr:to>
      <xdr:col>5</xdr:col>
      <xdr:colOff>369795</xdr:colOff>
      <xdr:row>529</xdr:row>
      <xdr:rowOff>56031</xdr:rowOff>
    </xdr:to>
    <xdr:sp macro="" textlink="">
      <xdr:nvSpPr>
        <xdr:cNvPr id="347" name="正方形/長方形 346"/>
        <xdr:cNvSpPr/>
      </xdr:nvSpPr>
      <xdr:spPr>
        <a:xfrm>
          <a:off x="661147" y="119813295"/>
          <a:ext cx="2790266" cy="43703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230864</xdr:colOff>
      <xdr:row>334</xdr:row>
      <xdr:rowOff>99122</xdr:rowOff>
    </xdr:from>
    <xdr:to>
      <xdr:col>5</xdr:col>
      <xdr:colOff>286894</xdr:colOff>
      <xdr:row>336</xdr:row>
      <xdr:rowOff>65505</xdr:rowOff>
    </xdr:to>
    <xdr:sp macro="" textlink="">
      <xdr:nvSpPr>
        <xdr:cNvPr id="348" name="正方形/長方形 347"/>
        <xdr:cNvSpPr/>
      </xdr:nvSpPr>
      <xdr:spPr>
        <a:xfrm>
          <a:off x="578246" y="75335416"/>
          <a:ext cx="2790266" cy="43703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46476</xdr:colOff>
      <xdr:row>334</xdr:row>
      <xdr:rowOff>76710</xdr:rowOff>
    </xdr:from>
    <xdr:ext cx="517077" cy="252483"/>
    <xdr:sp macro="" textlink="">
      <xdr:nvSpPr>
        <xdr:cNvPr id="317" name="正方形/長方形 316"/>
        <xdr:cNvSpPr/>
      </xdr:nvSpPr>
      <xdr:spPr>
        <a:xfrm>
          <a:off x="3121690" y="7835860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※20</a:t>
          </a:r>
          <a:endParaRPr lang="ja-JP" altLang="en-US" sz="1000" b="1" cap="none" spc="0">
            <a:ln w="22225">
              <a:noFill/>
              <a:prstDash val="solid"/>
            </a:ln>
            <a:solidFill>
              <a:schemeClr val="tx1"/>
            </a:solidFill>
            <a:effectLst/>
          </a:endParaRPr>
        </a:p>
      </xdr:txBody>
    </xdr:sp>
    <xdr:clientData/>
  </xdr:oneCellAnchor>
  <xdr:oneCellAnchor>
    <xdr:from>
      <xdr:col>7</xdr:col>
      <xdr:colOff>390877</xdr:colOff>
      <xdr:row>542</xdr:row>
      <xdr:rowOff>41227</xdr:rowOff>
    </xdr:from>
    <xdr:ext cx="2255041" cy="937629"/>
    <xdr:sp macro="" textlink="">
      <xdr:nvSpPr>
        <xdr:cNvPr id="7" name="正方形/長方形 6"/>
        <xdr:cNvSpPr/>
      </xdr:nvSpPr>
      <xdr:spPr>
        <a:xfrm>
          <a:off x="4839612" y="123294727"/>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5</xdr:col>
      <xdr:colOff>471066</xdr:colOff>
      <xdr:row>527</xdr:row>
      <xdr:rowOff>158330</xdr:rowOff>
    </xdr:from>
    <xdr:to>
      <xdr:col>6</xdr:col>
      <xdr:colOff>309014</xdr:colOff>
      <xdr:row>528</xdr:row>
      <xdr:rowOff>172800</xdr:rowOff>
    </xdr:to>
    <xdr:sp macro="" textlink="">
      <xdr:nvSpPr>
        <xdr:cNvPr id="304" name="正方形/長方形 303"/>
        <xdr:cNvSpPr/>
      </xdr:nvSpPr>
      <xdr:spPr>
        <a:xfrm>
          <a:off x="3552684" y="119881977"/>
          <a:ext cx="521506" cy="249794"/>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※27</a:t>
          </a:r>
          <a:endParaRPr lang="ja-JP" altLang="en-US" sz="1000" b="1" cap="none" spc="0">
            <a:ln w="22225">
              <a:noFill/>
              <a:prstDash val="solid"/>
            </a:ln>
            <a:solidFill>
              <a:schemeClr val="tx1"/>
            </a:solidFill>
            <a:effectLst/>
          </a:endParaRPr>
        </a:p>
      </xdr:txBody>
    </xdr:sp>
    <xdr:clientData/>
  </xdr:twoCellAnchor>
  <xdr:twoCellAnchor>
    <xdr:from>
      <xdr:col>6</xdr:col>
      <xdr:colOff>309014</xdr:colOff>
      <xdr:row>510</xdr:row>
      <xdr:rowOff>78441</xdr:rowOff>
    </xdr:from>
    <xdr:to>
      <xdr:col>14</xdr:col>
      <xdr:colOff>56030</xdr:colOff>
      <xdr:row>528</xdr:row>
      <xdr:rowOff>47903</xdr:rowOff>
    </xdr:to>
    <xdr:cxnSp macro="">
      <xdr:nvCxnSpPr>
        <xdr:cNvPr id="349" name="直線コネクタ 348"/>
        <xdr:cNvCxnSpPr>
          <a:stCxn id="304" idx="3"/>
        </xdr:cNvCxnSpPr>
      </xdr:nvCxnSpPr>
      <xdr:spPr>
        <a:xfrm flipV="1">
          <a:off x="4074190" y="115801588"/>
          <a:ext cx="4543134" cy="420528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547</xdr:row>
      <xdr:rowOff>89647</xdr:rowOff>
    </xdr:from>
    <xdr:to>
      <xdr:col>11</xdr:col>
      <xdr:colOff>286183</xdr:colOff>
      <xdr:row>548</xdr:row>
      <xdr:rowOff>104118</xdr:rowOff>
    </xdr:to>
    <xdr:sp macro="" textlink="">
      <xdr:nvSpPr>
        <xdr:cNvPr id="350" name="正方形/長方形 349"/>
        <xdr:cNvSpPr/>
      </xdr:nvSpPr>
      <xdr:spPr>
        <a:xfrm>
          <a:off x="6947648" y="124519765"/>
          <a:ext cx="521506" cy="249794"/>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※28</a:t>
          </a:r>
          <a:endParaRPr lang="ja-JP" altLang="en-US" sz="1000" b="1" cap="none" spc="0">
            <a:ln w="22225">
              <a:noFill/>
              <a:prstDash val="solid"/>
            </a:ln>
            <a:solidFill>
              <a:schemeClr val="tx1"/>
            </a:solidFill>
            <a:effectLst/>
          </a:endParaRPr>
        </a:p>
      </xdr:txBody>
    </xdr:sp>
    <xdr:clientData/>
  </xdr:twoCellAnchor>
  <xdr:twoCellAnchor>
    <xdr:from>
      <xdr:col>11</xdr:col>
      <xdr:colOff>286183</xdr:colOff>
      <xdr:row>541</xdr:row>
      <xdr:rowOff>134471</xdr:rowOff>
    </xdr:from>
    <xdr:to>
      <xdr:col>14</xdr:col>
      <xdr:colOff>67235</xdr:colOff>
      <xdr:row>547</xdr:row>
      <xdr:rowOff>214544</xdr:rowOff>
    </xdr:to>
    <xdr:cxnSp macro="">
      <xdr:nvCxnSpPr>
        <xdr:cNvPr id="351" name="直線コネクタ 350"/>
        <xdr:cNvCxnSpPr>
          <a:stCxn id="350" idx="3"/>
        </xdr:cNvCxnSpPr>
      </xdr:nvCxnSpPr>
      <xdr:spPr>
        <a:xfrm flipV="1">
          <a:off x="7469154" y="123152647"/>
          <a:ext cx="1159375" cy="149201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336177</xdr:colOff>
      <xdr:row>550</xdr:row>
      <xdr:rowOff>22412</xdr:rowOff>
    </xdr:from>
    <xdr:to>
      <xdr:col>10</xdr:col>
      <xdr:colOff>358588</xdr:colOff>
      <xdr:row>551</xdr:row>
      <xdr:rowOff>145677</xdr:rowOff>
    </xdr:to>
    <xdr:sp macro="" textlink="">
      <xdr:nvSpPr>
        <xdr:cNvPr id="352" name="正方形/長方形 351"/>
        <xdr:cNvSpPr/>
      </xdr:nvSpPr>
      <xdr:spPr>
        <a:xfrm>
          <a:off x="683559" y="125158500"/>
          <a:ext cx="6174441" cy="358589"/>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448236</xdr:colOff>
      <xdr:row>550</xdr:row>
      <xdr:rowOff>78441</xdr:rowOff>
    </xdr:from>
    <xdr:to>
      <xdr:col>11</xdr:col>
      <xdr:colOff>286183</xdr:colOff>
      <xdr:row>551</xdr:row>
      <xdr:rowOff>92911</xdr:rowOff>
    </xdr:to>
    <xdr:sp macro="" textlink="">
      <xdr:nvSpPr>
        <xdr:cNvPr id="353" name="正方形/長方形 352"/>
        <xdr:cNvSpPr/>
      </xdr:nvSpPr>
      <xdr:spPr>
        <a:xfrm>
          <a:off x="6947648" y="125214529"/>
          <a:ext cx="521506" cy="249794"/>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※29</a:t>
          </a:r>
          <a:endParaRPr lang="ja-JP" altLang="en-US" sz="1000" b="1" cap="none" spc="0">
            <a:ln w="22225">
              <a:noFill/>
              <a:prstDash val="solid"/>
            </a:ln>
            <a:solidFill>
              <a:schemeClr val="tx1"/>
            </a:solidFill>
            <a:effectLst/>
          </a:endParaRPr>
        </a:p>
      </xdr:txBody>
    </xdr:sp>
    <xdr:clientData/>
  </xdr:twoCellAnchor>
  <xdr:twoCellAnchor>
    <xdr:from>
      <xdr:col>11</xdr:col>
      <xdr:colOff>244929</xdr:colOff>
      <xdr:row>550</xdr:row>
      <xdr:rowOff>122465</xdr:rowOff>
    </xdr:from>
    <xdr:to>
      <xdr:col>14</xdr:col>
      <xdr:colOff>54428</xdr:colOff>
      <xdr:row>550</xdr:row>
      <xdr:rowOff>188933</xdr:rowOff>
    </xdr:to>
    <xdr:cxnSp macro="">
      <xdr:nvCxnSpPr>
        <xdr:cNvPr id="356" name="直線コネクタ 355"/>
        <xdr:cNvCxnSpPr/>
      </xdr:nvCxnSpPr>
      <xdr:spPr>
        <a:xfrm flipV="1">
          <a:off x="7402286" y="129784929"/>
          <a:ext cx="1197428" cy="6646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72983</xdr:colOff>
      <xdr:row>580</xdr:row>
      <xdr:rowOff>16041</xdr:rowOff>
    </xdr:from>
    <xdr:to>
      <xdr:col>8</xdr:col>
      <xdr:colOff>1</xdr:colOff>
      <xdr:row>585</xdr:row>
      <xdr:rowOff>172681</xdr:rowOff>
    </xdr:to>
    <xdr:pic>
      <xdr:nvPicPr>
        <xdr:cNvPr id="33" name="図 32"/>
        <xdr:cNvPicPr>
          <a:picLocks noChangeAspect="1"/>
        </xdr:cNvPicPr>
      </xdr:nvPicPr>
      <xdr:blipFill>
        <a:blip xmlns:r="http://schemas.openxmlformats.org/officeDocument/2006/relationships" r:embed="rId32"/>
        <a:stretch>
          <a:fillRect/>
        </a:stretch>
      </xdr:blipFill>
      <xdr:spPr>
        <a:xfrm>
          <a:off x="426769" y="139625327"/>
          <a:ext cx="4689518" cy="1381283"/>
        </a:xfrm>
        <a:prstGeom prst="rect">
          <a:avLst/>
        </a:prstGeom>
        <a:effectLst>
          <a:outerShdw blurRad="50800" dist="38100" dir="2700000" algn="tl" rotWithShape="0">
            <a:prstClr val="black">
              <a:alpha val="40000"/>
            </a:prstClr>
          </a:outerShdw>
        </a:effectLst>
      </xdr:spPr>
    </xdr:pic>
    <xdr:clientData/>
  </xdr:twoCellAnchor>
  <xdr:twoCellAnchor>
    <xdr:from>
      <xdr:col>9</xdr:col>
      <xdr:colOff>367393</xdr:colOff>
      <xdr:row>634</xdr:row>
      <xdr:rowOff>163286</xdr:rowOff>
    </xdr:from>
    <xdr:to>
      <xdr:col>10</xdr:col>
      <xdr:colOff>394607</xdr:colOff>
      <xdr:row>636</xdr:row>
      <xdr:rowOff>85725</xdr:rowOff>
    </xdr:to>
    <xdr:sp macro="" textlink="">
      <xdr:nvSpPr>
        <xdr:cNvPr id="366" name="右矢印 365"/>
        <xdr:cNvSpPr/>
      </xdr:nvSpPr>
      <xdr:spPr>
        <a:xfrm>
          <a:off x="6164036" y="151638000"/>
          <a:ext cx="707571" cy="412296"/>
        </a:xfrm>
        <a:prstGeom prst="rightArrow">
          <a:avLst/>
        </a:prstGeom>
        <a:solidFill>
          <a:schemeClr val="accent2">
            <a:lumMod val="20000"/>
            <a:lumOff val="8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chemeClr val="tx1"/>
              </a:solidFill>
            </a:rPr>
            <a:t>　　　　　　　　　　　　　　　　在　学</a:t>
          </a:r>
        </a:p>
      </xdr:txBody>
    </xdr:sp>
    <xdr:clientData/>
  </xdr:twoCellAnchor>
  <xdr:twoCellAnchor>
    <xdr:from>
      <xdr:col>3</xdr:col>
      <xdr:colOff>54427</xdr:colOff>
      <xdr:row>634</xdr:row>
      <xdr:rowOff>136074</xdr:rowOff>
    </xdr:from>
    <xdr:to>
      <xdr:col>3</xdr:col>
      <xdr:colOff>639534</xdr:colOff>
      <xdr:row>636</xdr:row>
      <xdr:rowOff>204108</xdr:rowOff>
    </xdr:to>
    <xdr:sp macro="" textlink="">
      <xdr:nvSpPr>
        <xdr:cNvPr id="368" name="角丸四角形 367"/>
        <xdr:cNvSpPr/>
      </xdr:nvSpPr>
      <xdr:spPr>
        <a:xfrm>
          <a:off x="1786245" y="134265392"/>
          <a:ext cx="585107" cy="552943"/>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2024/5</a:t>
          </a:r>
        </a:p>
        <a:p>
          <a:pPr algn="ctr"/>
          <a:r>
            <a:rPr kumimoji="1" lang="ja-JP" altLang="en-US" sz="1000">
              <a:solidFill>
                <a:schemeClr val="tx1"/>
              </a:solidFill>
              <a:latin typeface="+mn-ea"/>
              <a:ea typeface="+mn-ea"/>
            </a:rPr>
            <a:t>振込</a:t>
          </a:r>
        </a:p>
      </xdr:txBody>
    </xdr:sp>
    <xdr:clientData/>
  </xdr:twoCellAnchor>
  <xdr:twoCellAnchor>
    <xdr:from>
      <xdr:col>4</xdr:col>
      <xdr:colOff>54427</xdr:colOff>
      <xdr:row>634</xdr:row>
      <xdr:rowOff>136074</xdr:rowOff>
    </xdr:from>
    <xdr:to>
      <xdr:col>4</xdr:col>
      <xdr:colOff>639534</xdr:colOff>
      <xdr:row>636</xdr:row>
      <xdr:rowOff>204108</xdr:rowOff>
    </xdr:to>
    <xdr:sp macro="" textlink="">
      <xdr:nvSpPr>
        <xdr:cNvPr id="369" name="角丸四角形 368"/>
        <xdr:cNvSpPr/>
      </xdr:nvSpPr>
      <xdr:spPr>
        <a:xfrm>
          <a:off x="2478972" y="134265392"/>
          <a:ext cx="585107" cy="552943"/>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2024/6</a:t>
          </a:r>
        </a:p>
        <a:p>
          <a:pPr algn="ctr"/>
          <a:r>
            <a:rPr kumimoji="1" lang="ja-JP" altLang="en-US" sz="1000">
              <a:solidFill>
                <a:schemeClr val="tx1"/>
              </a:solidFill>
              <a:latin typeface="+mn-ea"/>
              <a:ea typeface="+mn-ea"/>
            </a:rPr>
            <a:t>振込</a:t>
          </a:r>
        </a:p>
      </xdr:txBody>
    </xdr:sp>
    <xdr:clientData/>
  </xdr:twoCellAnchor>
  <xdr:twoCellAnchor>
    <xdr:from>
      <xdr:col>5</xdr:col>
      <xdr:colOff>54427</xdr:colOff>
      <xdr:row>634</xdr:row>
      <xdr:rowOff>136074</xdr:rowOff>
    </xdr:from>
    <xdr:to>
      <xdr:col>5</xdr:col>
      <xdr:colOff>639534</xdr:colOff>
      <xdr:row>636</xdr:row>
      <xdr:rowOff>204108</xdr:rowOff>
    </xdr:to>
    <xdr:sp macro="" textlink="">
      <xdr:nvSpPr>
        <xdr:cNvPr id="370" name="角丸四角形 369"/>
        <xdr:cNvSpPr/>
      </xdr:nvSpPr>
      <xdr:spPr>
        <a:xfrm>
          <a:off x="3171700" y="134265392"/>
          <a:ext cx="585107" cy="552943"/>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2024/7</a:t>
          </a:r>
        </a:p>
        <a:p>
          <a:pPr algn="ctr"/>
          <a:r>
            <a:rPr kumimoji="1" lang="ja-JP" altLang="en-US" sz="1000">
              <a:solidFill>
                <a:schemeClr val="tx1"/>
              </a:solidFill>
              <a:latin typeface="+mn-ea"/>
              <a:ea typeface="+mn-ea"/>
            </a:rPr>
            <a:t>振込</a:t>
          </a:r>
        </a:p>
      </xdr:txBody>
    </xdr:sp>
    <xdr:clientData/>
  </xdr:twoCellAnchor>
  <xdr:twoCellAnchor>
    <xdr:from>
      <xdr:col>6</xdr:col>
      <xdr:colOff>54427</xdr:colOff>
      <xdr:row>634</xdr:row>
      <xdr:rowOff>136074</xdr:rowOff>
    </xdr:from>
    <xdr:to>
      <xdr:col>6</xdr:col>
      <xdr:colOff>639534</xdr:colOff>
      <xdr:row>636</xdr:row>
      <xdr:rowOff>204108</xdr:rowOff>
    </xdr:to>
    <xdr:sp macro="" textlink="">
      <xdr:nvSpPr>
        <xdr:cNvPr id="371" name="角丸四角形 370"/>
        <xdr:cNvSpPr/>
      </xdr:nvSpPr>
      <xdr:spPr>
        <a:xfrm>
          <a:off x="3864427" y="134265392"/>
          <a:ext cx="585107" cy="552943"/>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2024/8</a:t>
          </a:r>
        </a:p>
        <a:p>
          <a:pPr algn="ctr"/>
          <a:r>
            <a:rPr kumimoji="1" lang="ja-JP" altLang="en-US" sz="1000">
              <a:solidFill>
                <a:schemeClr val="tx1"/>
              </a:solidFill>
              <a:latin typeface="+mn-ea"/>
              <a:ea typeface="+mn-ea"/>
            </a:rPr>
            <a:t>振込</a:t>
          </a:r>
        </a:p>
      </xdr:txBody>
    </xdr:sp>
    <xdr:clientData/>
  </xdr:twoCellAnchor>
  <xdr:twoCellAnchor>
    <xdr:from>
      <xdr:col>9</xdr:col>
      <xdr:colOff>40820</xdr:colOff>
      <xdr:row>634</xdr:row>
      <xdr:rowOff>27215</xdr:rowOff>
    </xdr:from>
    <xdr:to>
      <xdr:col>9</xdr:col>
      <xdr:colOff>612320</xdr:colOff>
      <xdr:row>636</xdr:row>
      <xdr:rowOff>204108</xdr:rowOff>
    </xdr:to>
    <xdr:sp macro="" textlink="">
      <xdr:nvSpPr>
        <xdr:cNvPr id="375" name="正方形/長方形 374"/>
        <xdr:cNvSpPr/>
      </xdr:nvSpPr>
      <xdr:spPr>
        <a:xfrm>
          <a:off x="5837463" y="151501929"/>
          <a:ext cx="571500" cy="666750"/>
        </a:xfrm>
        <a:prstGeom prst="rect">
          <a:avLst/>
        </a:prstGeom>
        <a:solidFill>
          <a:schemeClr val="accent2">
            <a:lumMod val="20000"/>
            <a:lumOff val="8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100" b="1">
              <a:solidFill>
                <a:schemeClr val="tx1"/>
              </a:solidFill>
            </a:rPr>
            <a:t>2024/11</a:t>
          </a:r>
          <a:r>
            <a:rPr kumimoji="1" lang="ja-JP" altLang="en-US" sz="1100" b="1">
              <a:solidFill>
                <a:schemeClr val="tx1"/>
              </a:solidFill>
            </a:rPr>
            <a:t>始期</a:t>
          </a:r>
          <a:endParaRPr kumimoji="1" lang="en-US" altLang="ja-JP" sz="1100" b="1">
            <a:solidFill>
              <a:schemeClr val="tx1"/>
            </a:solidFill>
          </a:endParaRPr>
        </a:p>
        <a:p>
          <a:pPr algn="ctr"/>
          <a:r>
            <a:rPr kumimoji="1" lang="ja-JP" altLang="en-US" sz="1100" b="1">
              <a:solidFill>
                <a:schemeClr val="tx1"/>
              </a:solidFill>
            </a:rPr>
            <a:t>退学</a:t>
          </a:r>
        </a:p>
      </xdr:txBody>
    </xdr:sp>
    <xdr:clientData/>
  </xdr:twoCellAnchor>
  <xdr:twoCellAnchor>
    <xdr:from>
      <xdr:col>7</xdr:col>
      <xdr:colOff>54426</xdr:colOff>
      <xdr:row>634</xdr:row>
      <xdr:rowOff>136074</xdr:rowOff>
    </xdr:from>
    <xdr:to>
      <xdr:col>7</xdr:col>
      <xdr:colOff>639533</xdr:colOff>
      <xdr:row>636</xdr:row>
      <xdr:rowOff>204108</xdr:rowOff>
    </xdr:to>
    <xdr:sp macro="" textlink="">
      <xdr:nvSpPr>
        <xdr:cNvPr id="377" name="角丸四角形 376"/>
        <xdr:cNvSpPr/>
      </xdr:nvSpPr>
      <xdr:spPr>
        <a:xfrm>
          <a:off x="4490355" y="151610788"/>
          <a:ext cx="585107" cy="557891"/>
        </a:xfrm>
        <a:prstGeom prst="roundRect">
          <a:avLst/>
        </a:prstGeom>
        <a:solidFill>
          <a:schemeClr val="bg1"/>
        </a:solidFill>
        <a:ln>
          <a:solidFill>
            <a:schemeClr val="tx1"/>
          </a:solidFill>
          <a:prstDash val="sysDash"/>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ja-JP" altLang="en-US" sz="1000">
              <a:solidFill>
                <a:schemeClr val="tx1"/>
              </a:solidFill>
              <a:latin typeface="+mn-ea"/>
              <a:ea typeface="+mn-ea"/>
            </a:rPr>
            <a:t>未振込</a:t>
          </a:r>
          <a:endParaRPr kumimoji="1" lang="en-US" altLang="ja-JP" sz="1000">
            <a:solidFill>
              <a:schemeClr val="tx1"/>
            </a:solidFill>
            <a:latin typeface="+mn-ea"/>
            <a:ea typeface="+mn-ea"/>
          </a:endParaRPr>
        </a:p>
      </xdr:txBody>
    </xdr:sp>
    <xdr:clientData/>
  </xdr:twoCellAnchor>
  <xdr:twoCellAnchor>
    <xdr:from>
      <xdr:col>11</xdr:col>
      <xdr:colOff>599947</xdr:colOff>
      <xdr:row>634</xdr:row>
      <xdr:rowOff>95250</xdr:rowOff>
    </xdr:from>
    <xdr:to>
      <xdr:col>14</xdr:col>
      <xdr:colOff>95250</xdr:colOff>
      <xdr:row>635</xdr:row>
      <xdr:rowOff>102485</xdr:rowOff>
    </xdr:to>
    <xdr:cxnSp macro="">
      <xdr:nvCxnSpPr>
        <xdr:cNvPr id="379" name="直線コネクタ 378"/>
        <xdr:cNvCxnSpPr>
          <a:stCxn id="420" idx="3"/>
        </xdr:cNvCxnSpPr>
      </xdr:nvCxnSpPr>
      <xdr:spPr>
        <a:xfrm flipV="1">
          <a:off x="7757304" y="151569964"/>
          <a:ext cx="883232" cy="252164"/>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190500</xdr:colOff>
      <xdr:row>592</xdr:row>
      <xdr:rowOff>173182</xdr:rowOff>
    </xdr:from>
    <xdr:to>
      <xdr:col>12</xdr:col>
      <xdr:colOff>218119</xdr:colOff>
      <xdr:row>604</xdr:row>
      <xdr:rowOff>120872</xdr:rowOff>
    </xdr:to>
    <xdr:pic>
      <xdr:nvPicPr>
        <xdr:cNvPr id="101" name="図 100"/>
        <xdr:cNvPicPr>
          <a:picLocks noChangeAspect="1"/>
        </xdr:cNvPicPr>
      </xdr:nvPicPr>
      <xdr:blipFill>
        <a:blip xmlns:r="http://schemas.openxmlformats.org/officeDocument/2006/relationships" r:embed="rId33"/>
        <a:stretch>
          <a:fillRect/>
        </a:stretch>
      </xdr:blipFill>
      <xdr:spPr>
        <a:xfrm>
          <a:off x="544286" y="144653825"/>
          <a:ext cx="7511547" cy="2886831"/>
        </a:xfrm>
        <a:prstGeom prst="rect">
          <a:avLst/>
        </a:prstGeom>
        <a:ln>
          <a:solidFill>
            <a:srgbClr val="000000"/>
          </a:solidFill>
        </a:ln>
        <a:effectLst>
          <a:outerShdw blurRad="50800" dist="38100" dir="2700000" algn="tl" rotWithShape="0">
            <a:prstClr val="black">
              <a:alpha val="40000"/>
            </a:prstClr>
          </a:outerShdw>
        </a:effectLst>
      </xdr:spPr>
    </xdr:pic>
    <xdr:clientData/>
  </xdr:twoCellAnchor>
  <xdr:twoCellAnchor>
    <xdr:from>
      <xdr:col>1</xdr:col>
      <xdr:colOff>363681</xdr:colOff>
      <xdr:row>596</xdr:row>
      <xdr:rowOff>173182</xdr:rowOff>
    </xdr:from>
    <xdr:to>
      <xdr:col>4</xdr:col>
      <xdr:colOff>329046</xdr:colOff>
      <xdr:row>598</xdr:row>
      <xdr:rowOff>225136</xdr:rowOff>
    </xdr:to>
    <xdr:sp macro="" textlink="">
      <xdr:nvSpPr>
        <xdr:cNvPr id="102" name="楕円 101"/>
        <xdr:cNvSpPr/>
      </xdr:nvSpPr>
      <xdr:spPr>
        <a:xfrm>
          <a:off x="717467" y="145633539"/>
          <a:ext cx="2006436" cy="541811"/>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311726</xdr:colOff>
      <xdr:row>602</xdr:row>
      <xdr:rowOff>173182</xdr:rowOff>
    </xdr:from>
    <xdr:to>
      <xdr:col>11</xdr:col>
      <xdr:colOff>34636</xdr:colOff>
      <xdr:row>604</xdr:row>
      <xdr:rowOff>225136</xdr:rowOff>
    </xdr:to>
    <xdr:sp macro="" textlink="">
      <xdr:nvSpPr>
        <xdr:cNvPr id="402" name="楕円 401"/>
        <xdr:cNvSpPr/>
      </xdr:nvSpPr>
      <xdr:spPr>
        <a:xfrm>
          <a:off x="3386940" y="147103111"/>
          <a:ext cx="3805053" cy="541811"/>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xdr:col>
      <xdr:colOff>196130</xdr:colOff>
      <xdr:row>609</xdr:row>
      <xdr:rowOff>45648</xdr:rowOff>
    </xdr:from>
    <xdr:to>
      <xdr:col>7</xdr:col>
      <xdr:colOff>141504</xdr:colOff>
      <xdr:row>625</xdr:row>
      <xdr:rowOff>104530</xdr:rowOff>
    </xdr:to>
    <xdr:pic>
      <xdr:nvPicPr>
        <xdr:cNvPr id="404" name="図 403"/>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910630" y="148445148"/>
          <a:ext cx="2666803" cy="397773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2</xdr:col>
      <xdr:colOff>68884</xdr:colOff>
      <xdr:row>615</xdr:row>
      <xdr:rowOff>71683</xdr:rowOff>
    </xdr:from>
    <xdr:to>
      <xdr:col>2</xdr:col>
      <xdr:colOff>484290</xdr:colOff>
      <xdr:row>615</xdr:row>
      <xdr:rowOff>71683</xdr:rowOff>
    </xdr:to>
    <xdr:cxnSp macro="">
      <xdr:nvCxnSpPr>
        <xdr:cNvPr id="154" name="直線コネクタ 153"/>
        <xdr:cNvCxnSpPr>
          <a:stCxn id="145" idx="2"/>
          <a:endCxn id="145" idx="6"/>
        </xdr:cNvCxnSpPr>
      </xdr:nvCxnSpPr>
      <xdr:spPr>
        <a:xfrm>
          <a:off x="1103027" y="148743326"/>
          <a:ext cx="4154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205390</xdr:colOff>
      <xdr:row>609</xdr:row>
      <xdr:rowOff>111978</xdr:rowOff>
    </xdr:from>
    <xdr:to>
      <xdr:col>2</xdr:col>
      <xdr:colOff>665165</xdr:colOff>
      <xdr:row>616</xdr:row>
      <xdr:rowOff>58868</xdr:rowOff>
    </xdr:to>
    <xdr:grpSp>
      <xdr:nvGrpSpPr>
        <xdr:cNvPr id="235" name="グループ化 234"/>
        <xdr:cNvGrpSpPr/>
      </xdr:nvGrpSpPr>
      <xdr:grpSpPr>
        <a:xfrm>
          <a:off x="559176" y="148157692"/>
          <a:ext cx="1140132" cy="1661390"/>
          <a:chOff x="6802439" y="145164013"/>
          <a:chExt cx="1153023" cy="1632467"/>
        </a:xfrm>
        <a:noFill/>
      </xdr:grpSpPr>
      <xdr:grpSp>
        <xdr:nvGrpSpPr>
          <xdr:cNvPr id="234" name="グループ化 233"/>
          <xdr:cNvGrpSpPr/>
        </xdr:nvGrpSpPr>
        <xdr:grpSpPr>
          <a:xfrm>
            <a:off x="6802439" y="145164013"/>
            <a:ext cx="1074792" cy="1632467"/>
            <a:chOff x="7163386" y="145013619"/>
            <a:chExt cx="1074792" cy="1632467"/>
          </a:xfrm>
          <a:grpFill/>
        </xdr:grpSpPr>
        <xdr:grpSp>
          <xdr:nvGrpSpPr>
            <xdr:cNvPr id="231" name="グループ化 230"/>
            <xdr:cNvGrpSpPr/>
          </xdr:nvGrpSpPr>
          <xdr:grpSpPr>
            <a:xfrm>
              <a:off x="7163386" y="145013619"/>
              <a:ext cx="1074792" cy="1632467"/>
              <a:chOff x="7153360" y="145013619"/>
              <a:chExt cx="1074792" cy="1632467"/>
            </a:xfrm>
            <a:grpFill/>
          </xdr:grpSpPr>
          <xdr:pic>
            <xdr:nvPicPr>
              <xdr:cNvPr id="143" name="図 142"/>
              <xdr:cNvPicPr>
                <a:picLocks noChangeAspect="1"/>
              </xdr:cNvPicPr>
            </xdr:nvPicPr>
            <xdr:blipFill>
              <a:blip xmlns:r="http://schemas.openxmlformats.org/officeDocument/2006/relationships" r:embed="rId35">
                <a:grayscl/>
                <a:extLst>
                  <a:ext uri="{BEBA8EAE-BF5A-486C-A8C5-ECC9F3942E4B}">
                    <a14:imgProps xmlns:a14="http://schemas.microsoft.com/office/drawing/2010/main">
                      <a14:imgLayer r:embed="rId36">
                        <a14:imgEffect>
                          <a14:sharpenSoften amount="50000"/>
                        </a14:imgEffect>
                        <a14:imgEffect>
                          <a14:colorTemperature colorTemp="11300"/>
                        </a14:imgEffect>
                        <a14:imgEffect>
                          <a14:saturation sat="0"/>
                        </a14:imgEffect>
                      </a14:imgLayer>
                    </a14:imgProps>
                  </a:ext>
                </a:extLst>
              </a:blip>
              <a:stretch>
                <a:fillRect/>
              </a:stretch>
            </xdr:blipFill>
            <xdr:spPr>
              <a:xfrm>
                <a:off x="7153360" y="145013619"/>
                <a:ext cx="1074792" cy="1632467"/>
              </a:xfrm>
              <a:prstGeom prst="rect">
                <a:avLst/>
              </a:prstGeom>
              <a:grpFill/>
              <a:ln>
                <a:solidFill>
                  <a:schemeClr val="tx1"/>
                </a:solidFill>
              </a:ln>
              <a:effectLst>
                <a:outerShdw blurRad="50800" dist="38100" dir="2700000" algn="tl" rotWithShape="0">
                  <a:prstClr val="black">
                    <a:alpha val="40000"/>
                  </a:prstClr>
                </a:outerShdw>
              </a:effectLst>
            </xdr:spPr>
          </xdr:pic>
          <xdr:sp macro="" textlink="">
            <xdr:nvSpPr>
              <xdr:cNvPr id="144" name="正方形/長方形 143"/>
              <xdr:cNvSpPr/>
            </xdr:nvSpPr>
            <xdr:spPr>
              <a:xfrm>
                <a:off x="7556863" y="145846775"/>
                <a:ext cx="505267"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奨学　太郎</a:t>
                </a:r>
              </a:p>
            </xdr:txBody>
          </xdr:sp>
        </xdr:grpSp>
        <xdr:grpSp>
          <xdr:nvGrpSpPr>
            <xdr:cNvPr id="229" name="グループ化 228"/>
            <xdr:cNvGrpSpPr/>
          </xdr:nvGrpSpPr>
          <xdr:grpSpPr>
            <a:xfrm>
              <a:off x="7713386" y="146223647"/>
              <a:ext cx="420103" cy="388734"/>
              <a:chOff x="7713386" y="146223647"/>
              <a:chExt cx="420103" cy="388734"/>
            </a:xfrm>
            <a:grpFill/>
          </xdr:grpSpPr>
          <xdr:grpSp>
            <xdr:nvGrpSpPr>
              <xdr:cNvPr id="226" name="グループ化 225"/>
              <xdr:cNvGrpSpPr/>
            </xdr:nvGrpSpPr>
            <xdr:grpSpPr>
              <a:xfrm>
                <a:off x="7713386" y="146223647"/>
                <a:ext cx="420103" cy="388734"/>
                <a:chOff x="7968343" y="146641457"/>
                <a:chExt cx="419100" cy="386443"/>
              </a:xfrm>
              <a:grpFill/>
            </xdr:grpSpPr>
            <xdr:sp macro="" textlink="">
              <xdr:nvSpPr>
                <xdr:cNvPr id="145" name="楕円 144"/>
                <xdr:cNvSpPr/>
              </xdr:nvSpPr>
              <xdr:spPr>
                <a:xfrm>
                  <a:off x="7968343" y="146641457"/>
                  <a:ext cx="419100" cy="386443"/>
                </a:xfrm>
                <a:prstGeom prst="ellipse">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5" name="正方形/長方形 404"/>
                <xdr:cNvSpPr/>
              </xdr:nvSpPr>
              <xdr:spPr>
                <a:xfrm>
                  <a:off x="7989585" y="146651281"/>
                  <a:ext cx="377026"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出　納</a:t>
                  </a:r>
                </a:p>
              </xdr:txBody>
            </xdr:sp>
          </xdr:grpSp>
          <xdr:sp macro="" textlink="">
            <xdr:nvSpPr>
              <xdr:cNvPr id="406" name="正方形/長方形 405"/>
              <xdr:cNvSpPr/>
            </xdr:nvSpPr>
            <xdr:spPr>
              <a:xfrm>
                <a:off x="7720615" y="146413144"/>
                <a:ext cx="412036" cy="170624"/>
              </a:xfrm>
              <a:prstGeom prst="rect">
                <a:avLst/>
              </a:prstGeom>
              <a:grpFill/>
            </xdr:spPr>
            <xdr:txBody>
              <a:bodyPr wrap="none" lIns="91440" tIns="45720" rIns="91440" bIns="45720">
                <a:sp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2024.6.6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grpSp>
      </xdr:grpSp>
      <xdr:sp macro="" textlink="">
        <xdr:nvSpPr>
          <xdr:cNvPr id="407" name="正方形/長方形 406"/>
          <xdr:cNvSpPr/>
        </xdr:nvSpPr>
        <xdr:spPr>
          <a:xfrm>
            <a:off x="6933197" y="145306381"/>
            <a:ext cx="762000" cy="199606"/>
          </a:xfrm>
          <a:prstGeom prst="rect">
            <a:avLst/>
          </a:prstGeom>
          <a:grpFill/>
        </xdr:spPr>
        <xdr:txBody>
          <a:bodyPr wrap="none" lIns="91440" tIns="45720" rIns="91440" bIns="45720">
            <a:no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a:t>
            </a:r>
            <a:r>
              <a:rPr lang="ja-JP" altLang="en-US" sz="500" b="0" cap="none" spc="0">
                <a:ln w="0"/>
                <a:solidFill>
                  <a:schemeClr val="tx1"/>
                </a:solidFill>
                <a:effectLst>
                  <a:outerShdw blurRad="38100" dist="19050" dir="2700000" algn="tl" rotWithShape="0">
                    <a:schemeClr val="dk1">
                      <a:alpha val="40000"/>
                    </a:schemeClr>
                  </a:outerShdw>
                </a:effectLst>
              </a:rPr>
              <a:t>　             </a:t>
            </a:r>
            <a:r>
              <a:rPr lang="en-US" altLang="ja-JP" sz="500" b="0" cap="none" spc="0">
                <a:ln w="0"/>
                <a:solidFill>
                  <a:schemeClr val="tx1"/>
                </a:solidFill>
                <a:effectLst>
                  <a:outerShdw blurRad="38100" dist="19050" dir="2700000" algn="tl" rotWithShape="0">
                    <a:schemeClr val="dk1">
                      <a:alpha val="40000"/>
                    </a:schemeClr>
                  </a:outerShdw>
                </a:effectLst>
              </a:rPr>
              <a:t>6       6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408" name="正方形/長方形 407"/>
          <xdr:cNvSpPr/>
        </xdr:nvSpPr>
        <xdr:spPr>
          <a:xfrm>
            <a:off x="7193462" y="145429711"/>
            <a:ext cx="762000" cy="199606"/>
          </a:xfrm>
          <a:prstGeom prst="rect">
            <a:avLst/>
          </a:prstGeom>
          <a:grpFill/>
        </xdr:spPr>
        <xdr:txBody>
          <a:bodyPr wrap="none" lIns="91440" tIns="45720" rIns="91440" bIns="45720">
            <a:noAutofit/>
          </a:bodyPr>
          <a:lstStyle/>
          <a:p>
            <a:pPr algn="ctr"/>
            <a:r>
              <a:rPr lang="en-US" altLang="ja-JP" sz="1050" b="0" cap="none" spc="0">
                <a:ln w="0"/>
                <a:solidFill>
                  <a:schemeClr val="tx1"/>
                </a:solidFill>
                <a:effectLst>
                  <a:outerShdw blurRad="38100" dist="19050" dir="2700000" algn="tl" rotWithShape="0">
                    <a:schemeClr val="dk1">
                      <a:alpha val="40000"/>
                    </a:schemeClr>
                  </a:outerShdw>
                </a:effectLst>
              </a:rPr>
              <a:t>120000</a:t>
            </a:r>
            <a:endParaRPr lang="ja-JP" altLang="en-US" sz="105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409" name="正方形/長方形 408"/>
          <xdr:cNvSpPr/>
        </xdr:nvSpPr>
        <xdr:spPr>
          <a:xfrm>
            <a:off x="7228558" y="146121526"/>
            <a:ext cx="505267" cy="199606"/>
          </a:xfrm>
          <a:prstGeom prst="rect">
            <a:avLst/>
          </a:prstGeom>
          <a:grpFill/>
        </xdr:spPr>
        <xdr:txBody>
          <a:bodyPr wrap="none" lIns="91440" tIns="45720" rIns="91440" bIns="45720">
            <a:no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日本学生支援大学</a:t>
            </a:r>
          </a:p>
        </xdr:txBody>
      </xdr:sp>
    </xdr:grpSp>
    <xdr:clientData/>
  </xdr:twoCellAnchor>
  <xdr:twoCellAnchor editAs="oneCell">
    <xdr:from>
      <xdr:col>7</xdr:col>
      <xdr:colOff>302558</xdr:colOff>
      <xdr:row>611</xdr:row>
      <xdr:rowOff>117660</xdr:rowOff>
    </xdr:from>
    <xdr:to>
      <xdr:col>11</xdr:col>
      <xdr:colOff>176012</xdr:colOff>
      <xdr:row>613</xdr:row>
      <xdr:rowOff>157519</xdr:rowOff>
    </xdr:to>
    <xdr:pic>
      <xdr:nvPicPr>
        <xdr:cNvPr id="410" name="図 409"/>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738487" y="147809589"/>
          <a:ext cx="2594882" cy="529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285750</xdr:colOff>
      <xdr:row>611</xdr:row>
      <xdr:rowOff>108855</xdr:rowOff>
    </xdr:from>
    <xdr:to>
      <xdr:col>11</xdr:col>
      <xdr:colOff>163286</xdr:colOff>
      <xdr:row>613</xdr:row>
      <xdr:rowOff>167366</xdr:rowOff>
    </xdr:to>
    <xdr:sp macro="" textlink="">
      <xdr:nvSpPr>
        <xdr:cNvPr id="411" name="正方形/長方形 410"/>
        <xdr:cNvSpPr/>
      </xdr:nvSpPr>
      <xdr:spPr>
        <a:xfrm>
          <a:off x="4721679" y="147800784"/>
          <a:ext cx="2598964" cy="54836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122465</xdr:colOff>
      <xdr:row>609</xdr:row>
      <xdr:rowOff>163288</xdr:rowOff>
    </xdr:from>
    <xdr:to>
      <xdr:col>7</xdr:col>
      <xdr:colOff>95250</xdr:colOff>
      <xdr:row>610</xdr:row>
      <xdr:rowOff>122465</xdr:rowOff>
    </xdr:to>
    <xdr:sp macro="" textlink="">
      <xdr:nvSpPr>
        <xdr:cNvPr id="412" name="正方形/長方形 411"/>
        <xdr:cNvSpPr/>
      </xdr:nvSpPr>
      <xdr:spPr>
        <a:xfrm>
          <a:off x="3878036" y="148562788"/>
          <a:ext cx="653143" cy="20410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163286</xdr:colOff>
      <xdr:row>610</xdr:row>
      <xdr:rowOff>163286</xdr:rowOff>
    </xdr:from>
    <xdr:to>
      <xdr:col>7</xdr:col>
      <xdr:colOff>297501</xdr:colOff>
      <xdr:row>613</xdr:row>
      <xdr:rowOff>163285</xdr:rowOff>
    </xdr:to>
    <xdr:cxnSp macro="">
      <xdr:nvCxnSpPr>
        <xdr:cNvPr id="413" name="直線コネクタ 412"/>
        <xdr:cNvCxnSpPr/>
      </xdr:nvCxnSpPr>
      <xdr:spPr>
        <a:xfrm>
          <a:off x="3918857" y="147610286"/>
          <a:ext cx="814573" cy="734785"/>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122464</xdr:colOff>
      <xdr:row>609</xdr:row>
      <xdr:rowOff>136072</xdr:rowOff>
    </xdr:from>
    <xdr:to>
      <xdr:col>11</xdr:col>
      <xdr:colOff>136072</xdr:colOff>
      <xdr:row>611</xdr:row>
      <xdr:rowOff>68035</xdr:rowOff>
    </xdr:to>
    <xdr:cxnSp macro="">
      <xdr:nvCxnSpPr>
        <xdr:cNvPr id="414" name="直線コネクタ 413"/>
        <xdr:cNvCxnSpPr/>
      </xdr:nvCxnSpPr>
      <xdr:spPr>
        <a:xfrm>
          <a:off x="4558393" y="147338143"/>
          <a:ext cx="2735036" cy="421821"/>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68036</xdr:colOff>
      <xdr:row>619</xdr:row>
      <xdr:rowOff>40823</xdr:rowOff>
    </xdr:from>
    <xdr:ext cx="2594882" cy="508906"/>
    <xdr:pic>
      <xdr:nvPicPr>
        <xdr:cNvPr id="415" name="図 414"/>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613322" y="64361787"/>
          <a:ext cx="2594882" cy="5089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81643</xdr:colOff>
      <xdr:row>615</xdr:row>
      <xdr:rowOff>27214</xdr:rowOff>
    </xdr:from>
    <xdr:ext cx="2593521" cy="508907"/>
    <xdr:pic>
      <xdr:nvPicPr>
        <xdr:cNvPr id="416" name="図 415"/>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8626929" y="63368464"/>
          <a:ext cx="2593521" cy="5089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489857</xdr:colOff>
      <xdr:row>611</xdr:row>
      <xdr:rowOff>27213</xdr:rowOff>
    </xdr:from>
    <xdr:to>
      <xdr:col>11</xdr:col>
      <xdr:colOff>327804</xdr:colOff>
      <xdr:row>612</xdr:row>
      <xdr:rowOff>41684</xdr:rowOff>
    </xdr:to>
    <xdr:sp macro="" textlink="">
      <xdr:nvSpPr>
        <xdr:cNvPr id="418" name="正方形/長方形 417"/>
        <xdr:cNvSpPr/>
      </xdr:nvSpPr>
      <xdr:spPr>
        <a:xfrm>
          <a:off x="6966857" y="147719142"/>
          <a:ext cx="518304" cy="259399"/>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※30</a:t>
          </a:r>
          <a:endParaRPr lang="ja-JP" altLang="en-US" sz="1000" b="1" cap="none" spc="0">
            <a:ln w="22225">
              <a:noFill/>
              <a:prstDash val="solid"/>
            </a:ln>
            <a:solidFill>
              <a:schemeClr val="tx1"/>
            </a:solidFill>
            <a:effectLst/>
          </a:endParaRPr>
        </a:p>
      </xdr:txBody>
    </xdr:sp>
    <xdr:clientData/>
  </xdr:twoCellAnchor>
  <xdr:twoCellAnchor>
    <xdr:from>
      <xdr:col>11</xdr:col>
      <xdr:colOff>327804</xdr:colOff>
      <xdr:row>610</xdr:row>
      <xdr:rowOff>108857</xdr:rowOff>
    </xdr:from>
    <xdr:to>
      <xdr:col>14</xdr:col>
      <xdr:colOff>108857</xdr:colOff>
      <xdr:row>611</xdr:row>
      <xdr:rowOff>156913</xdr:rowOff>
    </xdr:to>
    <xdr:cxnSp macro="">
      <xdr:nvCxnSpPr>
        <xdr:cNvPr id="419" name="直線コネクタ 418"/>
        <xdr:cNvCxnSpPr>
          <a:stCxn id="418" idx="3"/>
        </xdr:cNvCxnSpPr>
      </xdr:nvCxnSpPr>
      <xdr:spPr>
        <a:xfrm flipV="1">
          <a:off x="7485161" y="147555857"/>
          <a:ext cx="1168982" cy="29298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81643</xdr:colOff>
      <xdr:row>634</xdr:row>
      <xdr:rowOff>217714</xdr:rowOff>
    </xdr:from>
    <xdr:to>
      <xdr:col>11</xdr:col>
      <xdr:colOff>599947</xdr:colOff>
      <xdr:row>635</xdr:row>
      <xdr:rowOff>232184</xdr:rowOff>
    </xdr:to>
    <xdr:sp macro="" textlink="">
      <xdr:nvSpPr>
        <xdr:cNvPr id="420" name="正方形/長方形 419"/>
        <xdr:cNvSpPr/>
      </xdr:nvSpPr>
      <xdr:spPr>
        <a:xfrm>
          <a:off x="7239000" y="151692428"/>
          <a:ext cx="518304" cy="259399"/>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※31</a:t>
          </a:r>
          <a:endParaRPr lang="ja-JP" altLang="en-US" sz="1000" b="1" cap="none" spc="0">
            <a:ln w="22225">
              <a:noFill/>
              <a:prstDash val="solid"/>
            </a:ln>
            <a:solidFill>
              <a:schemeClr val="tx1"/>
            </a:solidFill>
            <a:effectLst/>
          </a:endParaRPr>
        </a:p>
      </xdr:txBody>
    </xdr:sp>
    <xdr:clientData/>
  </xdr:twoCellAnchor>
  <xdr:twoCellAnchor>
    <xdr:from>
      <xdr:col>3</xdr:col>
      <xdr:colOff>629329</xdr:colOff>
      <xdr:row>141</xdr:row>
      <xdr:rowOff>211514</xdr:rowOff>
    </xdr:from>
    <xdr:to>
      <xdr:col>10</xdr:col>
      <xdr:colOff>54429</xdr:colOff>
      <xdr:row>144</xdr:row>
      <xdr:rowOff>176894</xdr:rowOff>
    </xdr:to>
    <xdr:sp macro="" textlink="">
      <xdr:nvSpPr>
        <xdr:cNvPr id="346" name="上カーブ矢印 345"/>
        <xdr:cNvSpPr/>
      </xdr:nvSpPr>
      <xdr:spPr>
        <a:xfrm>
          <a:off x="2343829" y="32705371"/>
          <a:ext cx="4187600" cy="700166"/>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571499</xdr:colOff>
      <xdr:row>157</xdr:row>
      <xdr:rowOff>68036</xdr:rowOff>
    </xdr:from>
    <xdr:to>
      <xdr:col>9</xdr:col>
      <xdr:colOff>676956</xdr:colOff>
      <xdr:row>160</xdr:row>
      <xdr:rowOff>33416</xdr:rowOff>
    </xdr:to>
    <xdr:sp macro="" textlink="">
      <xdr:nvSpPr>
        <xdr:cNvPr id="359" name="上カーブ矢印 358"/>
        <xdr:cNvSpPr/>
      </xdr:nvSpPr>
      <xdr:spPr>
        <a:xfrm>
          <a:off x="2285999" y="36480750"/>
          <a:ext cx="4187600" cy="700166"/>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xdr:col>
      <xdr:colOff>40821</xdr:colOff>
      <xdr:row>237</xdr:row>
      <xdr:rowOff>149679</xdr:rowOff>
    </xdr:from>
    <xdr:ext cx="441147" cy="521425"/>
    <xdr:sp macro="" textlink="">
      <xdr:nvSpPr>
        <xdr:cNvPr id="360" name="正方形/長方形 359"/>
        <xdr:cNvSpPr/>
      </xdr:nvSpPr>
      <xdr:spPr>
        <a:xfrm>
          <a:off x="394607" y="55544358"/>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⑤</a:t>
          </a:r>
        </a:p>
      </xdr:txBody>
    </xdr:sp>
    <xdr:clientData/>
  </xdr:oneCellAnchor>
  <xdr:oneCellAnchor>
    <xdr:from>
      <xdr:col>12</xdr:col>
      <xdr:colOff>13608</xdr:colOff>
      <xdr:row>269</xdr:row>
      <xdr:rowOff>54429</xdr:rowOff>
    </xdr:from>
    <xdr:ext cx="441147" cy="521425"/>
    <xdr:sp macro="" textlink="">
      <xdr:nvSpPr>
        <xdr:cNvPr id="361" name="正方形/長方形 360"/>
        <xdr:cNvSpPr/>
      </xdr:nvSpPr>
      <xdr:spPr>
        <a:xfrm>
          <a:off x="7851322" y="62415965"/>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11</xdr:col>
      <xdr:colOff>653143</xdr:colOff>
      <xdr:row>296</xdr:row>
      <xdr:rowOff>190500</xdr:rowOff>
    </xdr:from>
    <xdr:ext cx="441147" cy="521425"/>
    <xdr:sp macro="" textlink="">
      <xdr:nvSpPr>
        <xdr:cNvPr id="364" name="正方形/長方形 363"/>
        <xdr:cNvSpPr/>
      </xdr:nvSpPr>
      <xdr:spPr>
        <a:xfrm>
          <a:off x="7810500" y="69165107"/>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10</xdr:col>
      <xdr:colOff>1944</xdr:colOff>
      <xdr:row>318</xdr:row>
      <xdr:rowOff>171960</xdr:rowOff>
    </xdr:from>
    <xdr:ext cx="441147" cy="521425"/>
    <xdr:sp macro="" textlink="">
      <xdr:nvSpPr>
        <xdr:cNvPr id="365" name="正方形/長方形 364"/>
        <xdr:cNvSpPr/>
      </xdr:nvSpPr>
      <xdr:spPr>
        <a:xfrm>
          <a:off x="6478944" y="74534996"/>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5</xdr:col>
      <xdr:colOff>99886</xdr:colOff>
      <xdr:row>362</xdr:row>
      <xdr:rowOff>219191</xdr:rowOff>
    </xdr:from>
    <xdr:ext cx="441147" cy="521425"/>
    <xdr:sp macro="" textlink="">
      <xdr:nvSpPr>
        <xdr:cNvPr id="372" name="正方形/長方形 371"/>
        <xdr:cNvSpPr/>
      </xdr:nvSpPr>
      <xdr:spPr>
        <a:xfrm>
          <a:off x="3175100" y="87182441"/>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13</xdr:col>
      <xdr:colOff>117661</xdr:colOff>
      <xdr:row>432</xdr:row>
      <xdr:rowOff>84844</xdr:rowOff>
    </xdr:from>
    <xdr:ext cx="441146" cy="834524"/>
    <xdr:sp macro="" textlink="">
      <xdr:nvSpPr>
        <xdr:cNvPr id="373" name="正方形/長方形 372"/>
        <xdr:cNvSpPr/>
      </xdr:nvSpPr>
      <xdr:spPr>
        <a:xfrm>
          <a:off x="8331573" y="98943138"/>
          <a:ext cx="441146"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8</xdr:col>
      <xdr:colOff>380999</xdr:colOff>
      <xdr:row>387</xdr:row>
      <xdr:rowOff>13607</xdr:rowOff>
    </xdr:from>
    <xdr:to>
      <xdr:col>10</xdr:col>
      <xdr:colOff>149678</xdr:colOff>
      <xdr:row>388</xdr:row>
      <xdr:rowOff>156481</xdr:rowOff>
    </xdr:to>
    <xdr:sp macro="" textlink="">
      <xdr:nvSpPr>
        <xdr:cNvPr id="374" name="正方形/長方形 373"/>
        <xdr:cNvSpPr/>
      </xdr:nvSpPr>
      <xdr:spPr>
        <a:xfrm>
          <a:off x="5497285" y="90541928"/>
          <a:ext cx="1129393" cy="387803"/>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rPr>
            <a:t>異動始期</a:t>
          </a:r>
        </a:p>
      </xdr:txBody>
    </xdr:sp>
    <xdr:clientData/>
  </xdr:twoCellAnchor>
  <xdr:twoCellAnchor>
    <xdr:from>
      <xdr:col>10</xdr:col>
      <xdr:colOff>353787</xdr:colOff>
      <xdr:row>387</xdr:row>
      <xdr:rowOff>13608</xdr:rowOff>
    </xdr:from>
    <xdr:to>
      <xdr:col>12</xdr:col>
      <xdr:colOff>122466</xdr:colOff>
      <xdr:row>388</xdr:row>
      <xdr:rowOff>156482</xdr:rowOff>
    </xdr:to>
    <xdr:sp macro="" textlink="">
      <xdr:nvSpPr>
        <xdr:cNvPr id="380" name="正方形/長方形 379"/>
        <xdr:cNvSpPr/>
      </xdr:nvSpPr>
      <xdr:spPr>
        <a:xfrm>
          <a:off x="6830787" y="90541929"/>
          <a:ext cx="1129393" cy="387803"/>
        </a:xfrm>
        <a:prstGeom prst="rect">
          <a:avLst/>
        </a:prstGeom>
        <a:noFill/>
        <a:ln w="635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rPr>
            <a:t>異動事由</a:t>
          </a:r>
        </a:p>
      </xdr:txBody>
    </xdr:sp>
    <xdr:clientData/>
  </xdr:twoCellAnchor>
  <xdr:oneCellAnchor>
    <xdr:from>
      <xdr:col>10</xdr:col>
      <xdr:colOff>653143</xdr:colOff>
      <xdr:row>463</xdr:row>
      <xdr:rowOff>27214</xdr:rowOff>
    </xdr:from>
    <xdr:ext cx="441147" cy="834524"/>
    <xdr:sp macro="" textlink="">
      <xdr:nvSpPr>
        <xdr:cNvPr id="381" name="正方形/長方形 380"/>
        <xdr:cNvSpPr/>
      </xdr:nvSpPr>
      <xdr:spPr>
        <a:xfrm>
          <a:off x="7130143" y="108870750"/>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598715</xdr:colOff>
      <xdr:row>547</xdr:row>
      <xdr:rowOff>-1</xdr:rowOff>
    </xdr:from>
    <xdr:ext cx="441147" cy="834524"/>
    <xdr:sp macro="" textlink="">
      <xdr:nvSpPr>
        <xdr:cNvPr id="390" name="正方形/長方形 389"/>
        <xdr:cNvSpPr/>
      </xdr:nvSpPr>
      <xdr:spPr>
        <a:xfrm>
          <a:off x="3673929" y="129417535"/>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653142</xdr:colOff>
      <xdr:row>578</xdr:row>
      <xdr:rowOff>149679</xdr:rowOff>
    </xdr:from>
    <xdr:ext cx="441147" cy="834524"/>
    <xdr:sp macro="" textlink="">
      <xdr:nvSpPr>
        <xdr:cNvPr id="401" name="正方形/長方形 400"/>
        <xdr:cNvSpPr/>
      </xdr:nvSpPr>
      <xdr:spPr>
        <a:xfrm>
          <a:off x="1687285" y="137064750"/>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1</xdr:col>
      <xdr:colOff>163286</xdr:colOff>
      <xdr:row>595</xdr:row>
      <xdr:rowOff>108858</xdr:rowOff>
    </xdr:from>
    <xdr:ext cx="441147" cy="834524"/>
    <xdr:sp macro="" textlink="">
      <xdr:nvSpPr>
        <xdr:cNvPr id="403" name="正方形/長方形 402"/>
        <xdr:cNvSpPr/>
      </xdr:nvSpPr>
      <xdr:spPr>
        <a:xfrm>
          <a:off x="517072" y="142167429"/>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10</xdr:col>
      <xdr:colOff>272144</xdr:colOff>
      <xdr:row>601</xdr:row>
      <xdr:rowOff>50718</xdr:rowOff>
    </xdr:from>
    <xdr:ext cx="441147" cy="834524"/>
    <xdr:sp macro="" textlink="">
      <xdr:nvSpPr>
        <xdr:cNvPr id="422" name="正方形/長方形 421"/>
        <xdr:cNvSpPr/>
      </xdr:nvSpPr>
      <xdr:spPr>
        <a:xfrm>
          <a:off x="6749144" y="146735718"/>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489857</xdr:colOff>
      <xdr:row>608</xdr:row>
      <xdr:rowOff>27214</xdr:rowOff>
    </xdr:from>
    <xdr:ext cx="441147" cy="834524"/>
    <xdr:sp macro="" textlink="">
      <xdr:nvSpPr>
        <xdr:cNvPr id="423" name="正方形/長方形 422"/>
        <xdr:cNvSpPr/>
      </xdr:nvSpPr>
      <xdr:spPr>
        <a:xfrm>
          <a:off x="1524000" y="145269857"/>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3</xdr:col>
      <xdr:colOff>367393</xdr:colOff>
      <xdr:row>174</xdr:row>
      <xdr:rowOff>136071</xdr:rowOff>
    </xdr:from>
    <xdr:to>
      <xdr:col>3</xdr:col>
      <xdr:colOff>462643</xdr:colOff>
      <xdr:row>176</xdr:row>
      <xdr:rowOff>27214</xdr:rowOff>
    </xdr:to>
    <xdr:sp macro="" textlink="">
      <xdr:nvSpPr>
        <xdr:cNvPr id="8" name="右大かっこ 7"/>
        <xdr:cNvSpPr/>
      </xdr:nvSpPr>
      <xdr:spPr>
        <a:xfrm>
          <a:off x="2081893" y="40712571"/>
          <a:ext cx="95250" cy="381000"/>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326571</xdr:colOff>
      <xdr:row>183</xdr:row>
      <xdr:rowOff>163286</xdr:rowOff>
    </xdr:from>
    <xdr:to>
      <xdr:col>3</xdr:col>
      <xdr:colOff>421821</xdr:colOff>
      <xdr:row>185</xdr:row>
      <xdr:rowOff>54429</xdr:rowOff>
    </xdr:to>
    <xdr:sp macro="" textlink="">
      <xdr:nvSpPr>
        <xdr:cNvPr id="426" name="右大かっこ 425"/>
        <xdr:cNvSpPr/>
      </xdr:nvSpPr>
      <xdr:spPr>
        <a:xfrm>
          <a:off x="2041071" y="42944143"/>
          <a:ext cx="95250" cy="381000"/>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312964</xdr:colOff>
      <xdr:row>174</xdr:row>
      <xdr:rowOff>13608</xdr:rowOff>
    </xdr:from>
    <xdr:to>
      <xdr:col>5</xdr:col>
      <xdr:colOff>54429</xdr:colOff>
      <xdr:row>176</xdr:row>
      <xdr:rowOff>136072</xdr:rowOff>
    </xdr:to>
    <xdr:sp macro="" textlink="">
      <xdr:nvSpPr>
        <xdr:cNvPr id="427" name="正方形/長方形 426"/>
        <xdr:cNvSpPr/>
      </xdr:nvSpPr>
      <xdr:spPr>
        <a:xfrm>
          <a:off x="312964" y="40590108"/>
          <a:ext cx="2816679" cy="612321"/>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299357</xdr:colOff>
      <xdr:row>183</xdr:row>
      <xdr:rowOff>54429</xdr:rowOff>
    </xdr:from>
    <xdr:to>
      <xdr:col>5</xdr:col>
      <xdr:colOff>40822</xdr:colOff>
      <xdr:row>185</xdr:row>
      <xdr:rowOff>167368</xdr:rowOff>
    </xdr:to>
    <xdr:sp macro="" textlink="">
      <xdr:nvSpPr>
        <xdr:cNvPr id="428" name="正方形/長方形 427"/>
        <xdr:cNvSpPr/>
      </xdr:nvSpPr>
      <xdr:spPr>
        <a:xfrm>
          <a:off x="299357" y="42835286"/>
          <a:ext cx="2816679" cy="602796"/>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639536</xdr:colOff>
      <xdr:row>356</xdr:row>
      <xdr:rowOff>68036</xdr:rowOff>
    </xdr:from>
    <xdr:ext cx="517077" cy="252483"/>
    <xdr:sp macro="" textlink="">
      <xdr:nvSpPr>
        <xdr:cNvPr id="429" name="正方形/長方形 428"/>
        <xdr:cNvSpPr/>
      </xdr:nvSpPr>
      <xdr:spPr>
        <a:xfrm>
          <a:off x="3034393" y="8373835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※21</a:t>
          </a:r>
          <a:endParaRPr lang="ja-JP" altLang="en-US" sz="1000" b="1" cap="none" spc="0">
            <a:ln w="22225">
              <a:noFill/>
              <a:prstDash val="solid"/>
            </a:ln>
            <a:solidFill>
              <a:schemeClr val="tx1"/>
            </a:solidFill>
            <a:effectLst/>
          </a:endParaRPr>
        </a:p>
      </xdr:txBody>
    </xdr:sp>
    <xdr:clientData/>
  </xdr:oneCellAnchor>
  <xdr:twoCellAnchor>
    <xdr:from>
      <xdr:col>5</xdr:col>
      <xdr:colOff>476256</xdr:colOff>
      <xdr:row>345</xdr:row>
      <xdr:rowOff>81643</xdr:rowOff>
    </xdr:from>
    <xdr:to>
      <xdr:col>14</xdr:col>
      <xdr:colOff>108856</xdr:colOff>
      <xdr:row>356</xdr:row>
      <xdr:rowOff>194278</xdr:rowOff>
    </xdr:to>
    <xdr:cxnSp macro="">
      <xdr:nvCxnSpPr>
        <xdr:cNvPr id="431" name="直線コネクタ 430"/>
        <xdr:cNvCxnSpPr>
          <a:endCxn id="429" idx="3"/>
        </xdr:cNvCxnSpPr>
      </xdr:nvCxnSpPr>
      <xdr:spPr>
        <a:xfrm flipH="1">
          <a:off x="3551470" y="81057750"/>
          <a:ext cx="5102672" cy="280684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15</xdr:row>
      <xdr:rowOff>84364</xdr:rowOff>
    </xdr:from>
    <xdr:to>
      <xdr:col>14</xdr:col>
      <xdr:colOff>628653</xdr:colOff>
      <xdr:row>16</xdr:row>
      <xdr:rowOff>176891</xdr:rowOff>
    </xdr:to>
    <xdr:sp macro="" textlink="">
      <xdr:nvSpPr>
        <xdr:cNvPr id="438" name="右矢印 437"/>
        <xdr:cNvSpPr/>
      </xdr:nvSpPr>
      <xdr:spPr>
        <a:xfrm>
          <a:off x="8640536" y="3390900"/>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8</xdr:row>
      <xdr:rowOff>111578</xdr:rowOff>
    </xdr:from>
    <xdr:to>
      <xdr:col>9</xdr:col>
      <xdr:colOff>628653</xdr:colOff>
      <xdr:row>9</xdr:row>
      <xdr:rowOff>204105</xdr:rowOff>
    </xdr:to>
    <xdr:sp macro="" textlink="">
      <xdr:nvSpPr>
        <xdr:cNvPr id="439" name="右矢印 438"/>
        <xdr:cNvSpPr/>
      </xdr:nvSpPr>
      <xdr:spPr>
        <a:xfrm>
          <a:off x="8640536" y="1989364"/>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15</xdr:row>
      <xdr:rowOff>111578</xdr:rowOff>
    </xdr:from>
    <xdr:to>
      <xdr:col>9</xdr:col>
      <xdr:colOff>628653</xdr:colOff>
      <xdr:row>16</xdr:row>
      <xdr:rowOff>204105</xdr:rowOff>
    </xdr:to>
    <xdr:sp macro="" textlink="">
      <xdr:nvSpPr>
        <xdr:cNvPr id="440" name="右矢印 439"/>
        <xdr:cNvSpPr/>
      </xdr:nvSpPr>
      <xdr:spPr>
        <a:xfrm>
          <a:off x="8640536" y="1989364"/>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40822</xdr:colOff>
      <xdr:row>8</xdr:row>
      <xdr:rowOff>138792</xdr:rowOff>
    </xdr:from>
    <xdr:to>
      <xdr:col>5</xdr:col>
      <xdr:colOff>574225</xdr:colOff>
      <xdr:row>10</xdr:row>
      <xdr:rowOff>27212</xdr:rowOff>
    </xdr:to>
    <xdr:sp macro="" textlink="">
      <xdr:nvSpPr>
        <xdr:cNvPr id="442" name="右矢印 441"/>
        <xdr:cNvSpPr/>
      </xdr:nvSpPr>
      <xdr:spPr>
        <a:xfrm>
          <a:off x="3116036" y="2016578"/>
          <a:ext cx="533403" cy="296634"/>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91171</xdr:colOff>
      <xdr:row>14</xdr:row>
      <xdr:rowOff>44903</xdr:rowOff>
    </xdr:from>
    <xdr:to>
      <xdr:col>1</xdr:col>
      <xdr:colOff>312964</xdr:colOff>
      <xdr:row>16</xdr:row>
      <xdr:rowOff>170092</xdr:rowOff>
    </xdr:to>
    <xdr:sp macro="" textlink="">
      <xdr:nvSpPr>
        <xdr:cNvPr id="443" name="右矢印 442"/>
        <xdr:cNvSpPr/>
      </xdr:nvSpPr>
      <xdr:spPr>
        <a:xfrm rot="5400000">
          <a:off x="289152" y="3303137"/>
          <a:ext cx="533403" cy="221793"/>
        </a:xfrm>
        <a:prstGeom prst="rightArrow">
          <a:avLst/>
        </a:prstGeom>
        <a:noFill/>
        <a:ln cmpd="db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54426</xdr:colOff>
      <xdr:row>634</xdr:row>
      <xdr:rowOff>136074</xdr:rowOff>
    </xdr:from>
    <xdr:to>
      <xdr:col>8</xdr:col>
      <xdr:colOff>639533</xdr:colOff>
      <xdr:row>636</xdr:row>
      <xdr:rowOff>204108</xdr:rowOff>
    </xdr:to>
    <xdr:sp macro="" textlink="">
      <xdr:nvSpPr>
        <xdr:cNvPr id="446" name="角丸四角形 445"/>
        <xdr:cNvSpPr/>
      </xdr:nvSpPr>
      <xdr:spPr>
        <a:xfrm>
          <a:off x="4490355" y="151610788"/>
          <a:ext cx="585107" cy="557891"/>
        </a:xfrm>
        <a:prstGeom prst="roundRect">
          <a:avLst/>
        </a:prstGeom>
        <a:solidFill>
          <a:schemeClr val="bg1"/>
        </a:solidFill>
        <a:ln>
          <a:solidFill>
            <a:schemeClr val="tx1"/>
          </a:solidFill>
          <a:prstDash val="sysDash"/>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ja-JP" altLang="en-US" sz="1000">
              <a:solidFill>
                <a:schemeClr val="tx1"/>
              </a:solidFill>
              <a:latin typeface="+mn-ea"/>
              <a:ea typeface="+mn-ea"/>
            </a:rPr>
            <a:t>未振込</a:t>
          </a:r>
          <a:endParaRPr kumimoji="1" lang="en-US" altLang="ja-JP" sz="1000">
            <a:solidFill>
              <a:schemeClr val="tx1"/>
            </a:solidFill>
            <a:latin typeface="+mn-ea"/>
            <a:ea typeface="+mn-ea"/>
          </a:endParaRPr>
        </a:p>
      </xdr:txBody>
    </xdr:sp>
    <xdr:clientData/>
  </xdr:twoCellAnchor>
  <xdr:twoCellAnchor>
    <xdr:from>
      <xdr:col>6</xdr:col>
      <xdr:colOff>534231</xdr:colOff>
      <xdr:row>636</xdr:row>
      <xdr:rowOff>198782</xdr:rowOff>
    </xdr:from>
    <xdr:to>
      <xdr:col>7</xdr:col>
      <xdr:colOff>136666</xdr:colOff>
      <xdr:row>637</xdr:row>
      <xdr:rowOff>190499</xdr:rowOff>
    </xdr:to>
    <xdr:sp macro="" textlink="">
      <xdr:nvSpPr>
        <xdr:cNvPr id="52" name="右矢印 51"/>
        <xdr:cNvSpPr/>
      </xdr:nvSpPr>
      <xdr:spPr>
        <a:xfrm rot="16200000">
          <a:off x="4356655" y="150159554"/>
          <a:ext cx="231913" cy="289891"/>
        </a:xfrm>
        <a:prstGeom prst="rightArrow">
          <a:avLst/>
        </a:prstGeom>
        <a:solidFill>
          <a:schemeClr val="bg1">
            <a:lumMod val="8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344982</xdr:colOff>
      <xdr:row>649</xdr:row>
      <xdr:rowOff>152080</xdr:rowOff>
    </xdr:from>
    <xdr:to>
      <xdr:col>8</xdr:col>
      <xdr:colOff>672353</xdr:colOff>
      <xdr:row>651</xdr:row>
      <xdr:rowOff>74519</xdr:rowOff>
    </xdr:to>
    <xdr:sp macro="" textlink="">
      <xdr:nvSpPr>
        <xdr:cNvPr id="464" name="右矢印 463"/>
        <xdr:cNvSpPr/>
      </xdr:nvSpPr>
      <xdr:spPr>
        <a:xfrm>
          <a:off x="4793717" y="148865345"/>
          <a:ext cx="1010930" cy="393086"/>
        </a:xfrm>
        <a:prstGeom prst="rightArrow">
          <a:avLst/>
        </a:prstGeom>
        <a:solidFill>
          <a:schemeClr val="accent1">
            <a:lumMod val="20000"/>
            <a:lumOff val="8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chemeClr val="tx1"/>
              </a:solidFill>
            </a:rPr>
            <a:t>　　　　　　　　　　　　　　　　在　学</a:t>
          </a:r>
        </a:p>
      </xdr:txBody>
    </xdr:sp>
    <xdr:clientData/>
  </xdr:twoCellAnchor>
  <xdr:twoCellAnchor>
    <xdr:from>
      <xdr:col>3</xdr:col>
      <xdr:colOff>54427</xdr:colOff>
      <xdr:row>649</xdr:row>
      <xdr:rowOff>136074</xdr:rowOff>
    </xdr:from>
    <xdr:to>
      <xdr:col>3</xdr:col>
      <xdr:colOff>639534</xdr:colOff>
      <xdr:row>651</xdr:row>
      <xdr:rowOff>204108</xdr:rowOff>
    </xdr:to>
    <xdr:sp macro="" textlink="">
      <xdr:nvSpPr>
        <xdr:cNvPr id="465" name="角丸四角形 464"/>
        <xdr:cNvSpPr/>
      </xdr:nvSpPr>
      <xdr:spPr>
        <a:xfrm>
          <a:off x="1768927" y="146384045"/>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2024/5</a:t>
          </a:r>
        </a:p>
        <a:p>
          <a:pPr algn="ctr"/>
          <a:r>
            <a:rPr kumimoji="1" lang="ja-JP" altLang="en-US" sz="1000">
              <a:solidFill>
                <a:schemeClr val="tx1"/>
              </a:solidFill>
              <a:latin typeface="+mn-ea"/>
              <a:ea typeface="+mn-ea"/>
            </a:rPr>
            <a:t>振込</a:t>
          </a:r>
        </a:p>
      </xdr:txBody>
    </xdr:sp>
    <xdr:clientData/>
  </xdr:twoCellAnchor>
  <xdr:twoCellAnchor>
    <xdr:from>
      <xdr:col>4</xdr:col>
      <xdr:colOff>54427</xdr:colOff>
      <xdr:row>649</xdr:row>
      <xdr:rowOff>136074</xdr:rowOff>
    </xdr:from>
    <xdr:to>
      <xdr:col>4</xdr:col>
      <xdr:colOff>639534</xdr:colOff>
      <xdr:row>651</xdr:row>
      <xdr:rowOff>204108</xdr:rowOff>
    </xdr:to>
    <xdr:sp macro="" textlink="">
      <xdr:nvSpPr>
        <xdr:cNvPr id="466" name="角丸四角形 465"/>
        <xdr:cNvSpPr/>
      </xdr:nvSpPr>
      <xdr:spPr>
        <a:xfrm>
          <a:off x="2452486" y="146384045"/>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2024/6</a:t>
          </a:r>
        </a:p>
        <a:p>
          <a:pPr algn="ctr"/>
          <a:r>
            <a:rPr kumimoji="1" lang="ja-JP" altLang="en-US" sz="1000">
              <a:solidFill>
                <a:schemeClr val="tx1"/>
              </a:solidFill>
              <a:latin typeface="+mn-ea"/>
              <a:ea typeface="+mn-ea"/>
            </a:rPr>
            <a:t>振込</a:t>
          </a:r>
        </a:p>
      </xdr:txBody>
    </xdr:sp>
    <xdr:clientData/>
  </xdr:twoCellAnchor>
  <xdr:twoCellAnchor>
    <xdr:from>
      <xdr:col>5</xdr:col>
      <xdr:colOff>54427</xdr:colOff>
      <xdr:row>649</xdr:row>
      <xdr:rowOff>136074</xdr:rowOff>
    </xdr:from>
    <xdr:to>
      <xdr:col>5</xdr:col>
      <xdr:colOff>639534</xdr:colOff>
      <xdr:row>651</xdr:row>
      <xdr:rowOff>204108</xdr:rowOff>
    </xdr:to>
    <xdr:sp macro="" textlink="">
      <xdr:nvSpPr>
        <xdr:cNvPr id="467" name="角丸四角形 466"/>
        <xdr:cNvSpPr/>
      </xdr:nvSpPr>
      <xdr:spPr>
        <a:xfrm>
          <a:off x="3136045" y="146384045"/>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2024/7</a:t>
          </a:r>
        </a:p>
        <a:p>
          <a:pPr algn="ctr"/>
          <a:r>
            <a:rPr kumimoji="1" lang="ja-JP" altLang="en-US" sz="1000">
              <a:solidFill>
                <a:schemeClr val="tx1"/>
              </a:solidFill>
              <a:latin typeface="+mn-ea"/>
              <a:ea typeface="+mn-ea"/>
            </a:rPr>
            <a:t>振込</a:t>
          </a:r>
        </a:p>
      </xdr:txBody>
    </xdr:sp>
    <xdr:clientData/>
  </xdr:twoCellAnchor>
  <xdr:twoCellAnchor>
    <xdr:from>
      <xdr:col>6</xdr:col>
      <xdr:colOff>54427</xdr:colOff>
      <xdr:row>649</xdr:row>
      <xdr:rowOff>136074</xdr:rowOff>
    </xdr:from>
    <xdr:to>
      <xdr:col>6</xdr:col>
      <xdr:colOff>639534</xdr:colOff>
      <xdr:row>651</xdr:row>
      <xdr:rowOff>204108</xdr:rowOff>
    </xdr:to>
    <xdr:sp macro="" textlink="">
      <xdr:nvSpPr>
        <xdr:cNvPr id="468" name="角丸四角形 467"/>
        <xdr:cNvSpPr/>
      </xdr:nvSpPr>
      <xdr:spPr>
        <a:xfrm>
          <a:off x="3819603" y="146384045"/>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2024/8</a:t>
          </a:r>
        </a:p>
        <a:p>
          <a:pPr algn="ctr"/>
          <a:r>
            <a:rPr kumimoji="1" lang="ja-JP" altLang="en-US" sz="1000">
              <a:solidFill>
                <a:schemeClr val="tx1"/>
              </a:solidFill>
              <a:latin typeface="+mn-ea"/>
              <a:ea typeface="+mn-ea"/>
            </a:rPr>
            <a:t>振込</a:t>
          </a:r>
        </a:p>
      </xdr:txBody>
    </xdr:sp>
    <xdr:clientData/>
  </xdr:twoCellAnchor>
  <xdr:twoCellAnchor>
    <xdr:from>
      <xdr:col>7</xdr:col>
      <xdr:colOff>40820</xdr:colOff>
      <xdr:row>649</xdr:row>
      <xdr:rowOff>16009</xdr:rowOff>
    </xdr:from>
    <xdr:to>
      <xdr:col>7</xdr:col>
      <xdr:colOff>612320</xdr:colOff>
      <xdr:row>651</xdr:row>
      <xdr:rowOff>192902</xdr:rowOff>
    </xdr:to>
    <xdr:sp macro="" textlink="">
      <xdr:nvSpPr>
        <xdr:cNvPr id="469" name="正方形/長方形 468"/>
        <xdr:cNvSpPr/>
      </xdr:nvSpPr>
      <xdr:spPr>
        <a:xfrm>
          <a:off x="4489555" y="148729274"/>
          <a:ext cx="571500" cy="647540"/>
        </a:xfrm>
        <a:prstGeom prst="rect">
          <a:avLst/>
        </a:prstGeom>
        <a:solidFill>
          <a:schemeClr val="accent1">
            <a:lumMod val="20000"/>
            <a:lumOff val="8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100" b="1">
              <a:solidFill>
                <a:schemeClr val="tx1"/>
              </a:solidFill>
            </a:rPr>
            <a:t>2024/9</a:t>
          </a:r>
        </a:p>
        <a:p>
          <a:pPr algn="ctr"/>
          <a:r>
            <a:rPr kumimoji="1" lang="ja-JP" altLang="en-US" sz="1100" b="1">
              <a:solidFill>
                <a:schemeClr val="tx1"/>
              </a:solidFill>
            </a:rPr>
            <a:t>始期</a:t>
          </a:r>
          <a:endParaRPr kumimoji="1" lang="en-US" altLang="ja-JP" sz="1100" b="1">
            <a:solidFill>
              <a:schemeClr val="tx1"/>
            </a:solidFill>
          </a:endParaRPr>
        </a:p>
        <a:p>
          <a:pPr algn="ctr"/>
          <a:r>
            <a:rPr kumimoji="1" lang="ja-JP" altLang="en-US" sz="1100" b="1">
              <a:solidFill>
                <a:schemeClr val="tx1"/>
              </a:solidFill>
            </a:rPr>
            <a:t>停止</a:t>
          </a:r>
        </a:p>
      </xdr:txBody>
    </xdr:sp>
    <xdr:clientData/>
  </xdr:twoCellAnchor>
  <xdr:twoCellAnchor>
    <xdr:from>
      <xdr:col>11</xdr:col>
      <xdr:colOff>81643</xdr:colOff>
      <xdr:row>649</xdr:row>
      <xdr:rowOff>217714</xdr:rowOff>
    </xdr:from>
    <xdr:to>
      <xdr:col>11</xdr:col>
      <xdr:colOff>599947</xdr:colOff>
      <xdr:row>650</xdr:row>
      <xdr:rowOff>232184</xdr:rowOff>
    </xdr:to>
    <xdr:sp macro="" textlink="">
      <xdr:nvSpPr>
        <xdr:cNvPr id="471" name="正方形/長方形 470"/>
        <xdr:cNvSpPr/>
      </xdr:nvSpPr>
      <xdr:spPr>
        <a:xfrm>
          <a:off x="7264614" y="146465685"/>
          <a:ext cx="518304" cy="24979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※32</a:t>
          </a:r>
          <a:endParaRPr lang="ja-JP" altLang="en-US" sz="1000" b="1" cap="none" spc="0">
            <a:ln w="22225">
              <a:noFill/>
              <a:prstDash val="solid"/>
            </a:ln>
            <a:solidFill>
              <a:schemeClr val="tx1"/>
            </a:solidFill>
            <a:effectLst/>
          </a:endParaRPr>
        </a:p>
      </xdr:txBody>
    </xdr:sp>
    <xdr:clientData/>
  </xdr:twoCellAnchor>
  <xdr:twoCellAnchor>
    <xdr:from>
      <xdr:col>7</xdr:col>
      <xdr:colOff>344982</xdr:colOff>
      <xdr:row>687</xdr:row>
      <xdr:rowOff>152080</xdr:rowOff>
    </xdr:from>
    <xdr:to>
      <xdr:col>9</xdr:col>
      <xdr:colOff>33618</xdr:colOff>
      <xdr:row>689</xdr:row>
      <xdr:rowOff>74519</xdr:rowOff>
    </xdr:to>
    <xdr:sp macro="" textlink="">
      <xdr:nvSpPr>
        <xdr:cNvPr id="474" name="右矢印 473"/>
        <xdr:cNvSpPr/>
      </xdr:nvSpPr>
      <xdr:spPr>
        <a:xfrm>
          <a:off x="4793717" y="150624668"/>
          <a:ext cx="1055754" cy="393086"/>
        </a:xfrm>
        <a:prstGeom prst="rightArrow">
          <a:avLst/>
        </a:prstGeom>
        <a:solidFill>
          <a:schemeClr val="accent1">
            <a:lumMod val="20000"/>
            <a:lumOff val="8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chemeClr val="tx1"/>
              </a:solidFill>
            </a:rPr>
            <a:t>　　　　　　　　　　　　　　　　在　学</a:t>
          </a:r>
        </a:p>
      </xdr:txBody>
    </xdr:sp>
    <xdr:clientData/>
  </xdr:twoCellAnchor>
  <xdr:twoCellAnchor>
    <xdr:from>
      <xdr:col>3</xdr:col>
      <xdr:colOff>54427</xdr:colOff>
      <xdr:row>687</xdr:row>
      <xdr:rowOff>136074</xdr:rowOff>
    </xdr:from>
    <xdr:to>
      <xdr:col>3</xdr:col>
      <xdr:colOff>639534</xdr:colOff>
      <xdr:row>689</xdr:row>
      <xdr:rowOff>204108</xdr:rowOff>
    </xdr:to>
    <xdr:sp macro="" textlink="">
      <xdr:nvSpPr>
        <xdr:cNvPr id="475" name="角丸四角形 474"/>
        <xdr:cNvSpPr/>
      </xdr:nvSpPr>
      <xdr:spPr>
        <a:xfrm>
          <a:off x="1768927" y="148849339"/>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2024/5</a:t>
          </a:r>
        </a:p>
        <a:p>
          <a:pPr algn="ctr"/>
          <a:r>
            <a:rPr kumimoji="1" lang="ja-JP" altLang="en-US" sz="1000">
              <a:solidFill>
                <a:schemeClr val="tx1"/>
              </a:solidFill>
              <a:latin typeface="+mn-ea"/>
              <a:ea typeface="+mn-ea"/>
            </a:rPr>
            <a:t>振込</a:t>
          </a:r>
        </a:p>
      </xdr:txBody>
    </xdr:sp>
    <xdr:clientData/>
  </xdr:twoCellAnchor>
  <xdr:twoCellAnchor>
    <xdr:from>
      <xdr:col>4</xdr:col>
      <xdr:colOff>54427</xdr:colOff>
      <xdr:row>687</xdr:row>
      <xdr:rowOff>136074</xdr:rowOff>
    </xdr:from>
    <xdr:to>
      <xdr:col>4</xdr:col>
      <xdr:colOff>639534</xdr:colOff>
      <xdr:row>689</xdr:row>
      <xdr:rowOff>204108</xdr:rowOff>
    </xdr:to>
    <xdr:sp macro="" textlink="">
      <xdr:nvSpPr>
        <xdr:cNvPr id="476" name="角丸四角形 475"/>
        <xdr:cNvSpPr/>
      </xdr:nvSpPr>
      <xdr:spPr>
        <a:xfrm>
          <a:off x="2452486" y="148849339"/>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2024/6</a:t>
          </a:r>
        </a:p>
        <a:p>
          <a:pPr algn="ctr"/>
          <a:r>
            <a:rPr kumimoji="1" lang="ja-JP" altLang="en-US" sz="1000">
              <a:solidFill>
                <a:schemeClr val="tx1"/>
              </a:solidFill>
              <a:latin typeface="+mn-ea"/>
              <a:ea typeface="+mn-ea"/>
            </a:rPr>
            <a:t>振込</a:t>
          </a:r>
        </a:p>
      </xdr:txBody>
    </xdr:sp>
    <xdr:clientData/>
  </xdr:twoCellAnchor>
  <xdr:twoCellAnchor>
    <xdr:from>
      <xdr:col>5</xdr:col>
      <xdr:colOff>54427</xdr:colOff>
      <xdr:row>687</xdr:row>
      <xdr:rowOff>136074</xdr:rowOff>
    </xdr:from>
    <xdr:to>
      <xdr:col>5</xdr:col>
      <xdr:colOff>639534</xdr:colOff>
      <xdr:row>689</xdr:row>
      <xdr:rowOff>204108</xdr:rowOff>
    </xdr:to>
    <xdr:sp macro="" textlink="">
      <xdr:nvSpPr>
        <xdr:cNvPr id="477" name="角丸四角形 476"/>
        <xdr:cNvSpPr/>
      </xdr:nvSpPr>
      <xdr:spPr>
        <a:xfrm>
          <a:off x="3136045" y="148849339"/>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2024/7</a:t>
          </a:r>
        </a:p>
        <a:p>
          <a:pPr algn="ctr"/>
          <a:r>
            <a:rPr kumimoji="1" lang="ja-JP" altLang="en-US" sz="1000">
              <a:solidFill>
                <a:schemeClr val="tx1"/>
              </a:solidFill>
              <a:latin typeface="+mn-ea"/>
              <a:ea typeface="+mn-ea"/>
            </a:rPr>
            <a:t>振込</a:t>
          </a:r>
        </a:p>
      </xdr:txBody>
    </xdr:sp>
    <xdr:clientData/>
  </xdr:twoCellAnchor>
  <xdr:twoCellAnchor>
    <xdr:from>
      <xdr:col>6</xdr:col>
      <xdr:colOff>54427</xdr:colOff>
      <xdr:row>687</xdr:row>
      <xdr:rowOff>136074</xdr:rowOff>
    </xdr:from>
    <xdr:to>
      <xdr:col>6</xdr:col>
      <xdr:colOff>639534</xdr:colOff>
      <xdr:row>689</xdr:row>
      <xdr:rowOff>204108</xdr:rowOff>
    </xdr:to>
    <xdr:sp macro="" textlink="">
      <xdr:nvSpPr>
        <xdr:cNvPr id="478" name="角丸四角形 477"/>
        <xdr:cNvSpPr/>
      </xdr:nvSpPr>
      <xdr:spPr>
        <a:xfrm>
          <a:off x="3819603" y="148849339"/>
          <a:ext cx="585107" cy="538681"/>
        </a:xfrm>
        <a:prstGeom prst="roundRect">
          <a:avLst/>
        </a:prstGeom>
        <a:solidFill>
          <a:schemeClr val="accent4">
            <a:lumMod val="20000"/>
            <a:lumOff val="80000"/>
          </a:schemeClr>
        </a:solidFill>
        <a:ln>
          <a:solidFill>
            <a:schemeClr val="accent4">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0" rIns="0" bIns="0" rtlCol="0" anchor="ctr"/>
        <a:lstStyle/>
        <a:p>
          <a:pPr algn="ctr"/>
          <a:r>
            <a:rPr kumimoji="1" lang="en-US" altLang="ja-JP" sz="1000">
              <a:solidFill>
                <a:schemeClr val="tx1"/>
              </a:solidFill>
              <a:latin typeface="+mn-ea"/>
              <a:ea typeface="+mn-ea"/>
            </a:rPr>
            <a:t>2024/8</a:t>
          </a:r>
        </a:p>
        <a:p>
          <a:pPr algn="ctr"/>
          <a:r>
            <a:rPr kumimoji="1" lang="ja-JP" altLang="en-US" sz="1000">
              <a:solidFill>
                <a:schemeClr val="tx1"/>
              </a:solidFill>
              <a:latin typeface="+mn-ea"/>
              <a:ea typeface="+mn-ea"/>
            </a:rPr>
            <a:t>振込</a:t>
          </a:r>
        </a:p>
      </xdr:txBody>
    </xdr:sp>
    <xdr:clientData/>
  </xdr:twoCellAnchor>
  <xdr:twoCellAnchor>
    <xdr:from>
      <xdr:col>7</xdr:col>
      <xdr:colOff>40820</xdr:colOff>
      <xdr:row>687</xdr:row>
      <xdr:rowOff>16009</xdr:rowOff>
    </xdr:from>
    <xdr:to>
      <xdr:col>7</xdr:col>
      <xdr:colOff>612320</xdr:colOff>
      <xdr:row>689</xdr:row>
      <xdr:rowOff>192902</xdr:rowOff>
    </xdr:to>
    <xdr:sp macro="" textlink="">
      <xdr:nvSpPr>
        <xdr:cNvPr id="479" name="正方形/長方形 478"/>
        <xdr:cNvSpPr/>
      </xdr:nvSpPr>
      <xdr:spPr>
        <a:xfrm>
          <a:off x="4489555" y="148729274"/>
          <a:ext cx="571500" cy="647540"/>
        </a:xfrm>
        <a:prstGeom prst="rect">
          <a:avLst/>
        </a:prstGeom>
        <a:solidFill>
          <a:schemeClr val="accent1">
            <a:lumMod val="20000"/>
            <a:lumOff val="8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100" b="1">
              <a:solidFill>
                <a:schemeClr val="tx1"/>
              </a:solidFill>
            </a:rPr>
            <a:t>2024/9</a:t>
          </a:r>
        </a:p>
        <a:p>
          <a:pPr algn="ctr"/>
          <a:r>
            <a:rPr kumimoji="1" lang="ja-JP" altLang="en-US" sz="1100" b="1">
              <a:solidFill>
                <a:schemeClr val="tx1"/>
              </a:solidFill>
            </a:rPr>
            <a:t>始期</a:t>
          </a:r>
          <a:endParaRPr kumimoji="1" lang="en-US" altLang="ja-JP" sz="1100" b="1">
            <a:solidFill>
              <a:schemeClr val="tx1"/>
            </a:solidFill>
          </a:endParaRPr>
        </a:p>
        <a:p>
          <a:pPr algn="ctr"/>
          <a:r>
            <a:rPr kumimoji="1" lang="ja-JP" altLang="en-US" sz="1100" b="1">
              <a:solidFill>
                <a:schemeClr val="tx1"/>
              </a:solidFill>
            </a:rPr>
            <a:t>停止</a:t>
          </a:r>
        </a:p>
      </xdr:txBody>
    </xdr:sp>
    <xdr:clientData/>
  </xdr:twoCellAnchor>
  <xdr:twoCellAnchor>
    <xdr:from>
      <xdr:col>9</xdr:col>
      <xdr:colOff>367393</xdr:colOff>
      <xdr:row>687</xdr:row>
      <xdr:rowOff>163286</xdr:rowOff>
    </xdr:from>
    <xdr:to>
      <xdr:col>10</xdr:col>
      <xdr:colOff>394607</xdr:colOff>
      <xdr:row>689</xdr:row>
      <xdr:rowOff>85725</xdr:rowOff>
    </xdr:to>
    <xdr:sp macro="" textlink="">
      <xdr:nvSpPr>
        <xdr:cNvPr id="481" name="右矢印 480"/>
        <xdr:cNvSpPr/>
      </xdr:nvSpPr>
      <xdr:spPr>
        <a:xfrm>
          <a:off x="6183246" y="146411257"/>
          <a:ext cx="710773" cy="393086"/>
        </a:xfrm>
        <a:prstGeom prst="rightArrow">
          <a:avLst/>
        </a:prstGeom>
        <a:solidFill>
          <a:schemeClr val="accent2">
            <a:lumMod val="20000"/>
            <a:lumOff val="8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r>
            <a:rPr kumimoji="1" lang="ja-JP" altLang="en-US" sz="1100" b="1">
              <a:solidFill>
                <a:schemeClr val="tx1"/>
              </a:solidFill>
            </a:rPr>
            <a:t>　　　　　　　　　　　　　　　　在　学</a:t>
          </a:r>
        </a:p>
      </xdr:txBody>
    </xdr:sp>
    <xdr:clientData/>
  </xdr:twoCellAnchor>
  <xdr:twoCellAnchor>
    <xdr:from>
      <xdr:col>9</xdr:col>
      <xdr:colOff>40820</xdr:colOff>
      <xdr:row>687</xdr:row>
      <xdr:rowOff>27215</xdr:rowOff>
    </xdr:from>
    <xdr:to>
      <xdr:col>9</xdr:col>
      <xdr:colOff>612320</xdr:colOff>
      <xdr:row>689</xdr:row>
      <xdr:rowOff>204108</xdr:rowOff>
    </xdr:to>
    <xdr:sp macro="" textlink="">
      <xdr:nvSpPr>
        <xdr:cNvPr id="482" name="正方形/長方形 481"/>
        <xdr:cNvSpPr/>
      </xdr:nvSpPr>
      <xdr:spPr>
        <a:xfrm>
          <a:off x="5856673" y="146275186"/>
          <a:ext cx="571500" cy="647540"/>
        </a:xfrm>
        <a:prstGeom prst="rect">
          <a:avLst/>
        </a:prstGeom>
        <a:solidFill>
          <a:schemeClr val="accent2">
            <a:lumMod val="20000"/>
            <a:lumOff val="80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en-US" altLang="ja-JP" sz="1100" b="1">
              <a:solidFill>
                <a:schemeClr val="tx1"/>
              </a:solidFill>
            </a:rPr>
            <a:t>2024/11</a:t>
          </a:r>
          <a:r>
            <a:rPr kumimoji="1" lang="ja-JP" altLang="en-US" sz="1100" b="1">
              <a:solidFill>
                <a:schemeClr val="tx1"/>
              </a:solidFill>
            </a:rPr>
            <a:t>始期</a:t>
          </a:r>
          <a:endParaRPr kumimoji="1" lang="en-US" altLang="ja-JP" sz="1100" b="1">
            <a:solidFill>
              <a:schemeClr val="tx1"/>
            </a:solidFill>
          </a:endParaRPr>
        </a:p>
        <a:p>
          <a:pPr algn="ctr"/>
          <a:r>
            <a:rPr kumimoji="1" lang="ja-JP" altLang="en-US" sz="1100" b="1">
              <a:solidFill>
                <a:schemeClr val="tx1"/>
              </a:solidFill>
            </a:rPr>
            <a:t>退学</a:t>
          </a:r>
        </a:p>
      </xdr:txBody>
    </xdr:sp>
    <xdr:clientData/>
  </xdr:twoCellAnchor>
  <xdr:twoCellAnchor>
    <xdr:from>
      <xdr:col>11</xdr:col>
      <xdr:colOff>599947</xdr:colOff>
      <xdr:row>649</xdr:row>
      <xdr:rowOff>68036</xdr:rowOff>
    </xdr:from>
    <xdr:to>
      <xdr:col>14</xdr:col>
      <xdr:colOff>121232</xdr:colOff>
      <xdr:row>650</xdr:row>
      <xdr:rowOff>102485</xdr:rowOff>
    </xdr:to>
    <xdr:cxnSp macro="">
      <xdr:nvCxnSpPr>
        <xdr:cNvPr id="354" name="直線コネクタ 353"/>
        <xdr:cNvCxnSpPr>
          <a:stCxn id="471" idx="3"/>
        </xdr:cNvCxnSpPr>
      </xdr:nvCxnSpPr>
      <xdr:spPr>
        <a:xfrm flipV="1">
          <a:off x="7757304" y="155243893"/>
          <a:ext cx="909214" cy="27937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108857</xdr:colOff>
      <xdr:row>688</xdr:row>
      <xdr:rowOff>68036</xdr:rowOff>
    </xdr:from>
    <xdr:to>
      <xdr:col>17</xdr:col>
      <xdr:colOff>608847</xdr:colOff>
      <xdr:row>690</xdr:row>
      <xdr:rowOff>193656</xdr:rowOff>
    </xdr:to>
    <xdr:grpSp>
      <xdr:nvGrpSpPr>
        <xdr:cNvPr id="383" name="グループ化 382"/>
        <xdr:cNvGrpSpPr/>
      </xdr:nvGrpSpPr>
      <xdr:grpSpPr>
        <a:xfrm>
          <a:off x="8654143" y="167163750"/>
          <a:ext cx="2541061" cy="615477"/>
          <a:chOff x="838695" y="98247283"/>
          <a:chExt cx="6806284" cy="1608116"/>
        </a:xfrm>
      </xdr:grpSpPr>
      <xdr:pic>
        <xdr:nvPicPr>
          <xdr:cNvPr id="387" name="図 386"/>
          <xdr:cNvPicPr>
            <a:picLocks noChangeAspect="1"/>
          </xdr:cNvPicPr>
        </xdr:nvPicPr>
        <xdr:blipFill>
          <a:blip xmlns:r="http://schemas.openxmlformats.org/officeDocument/2006/relationships" r:embed="rId4"/>
          <a:stretch>
            <a:fillRect/>
          </a:stretch>
        </xdr:blipFill>
        <xdr:spPr>
          <a:xfrm>
            <a:off x="873332" y="98316557"/>
            <a:ext cx="6771647" cy="1497145"/>
          </a:xfrm>
          <a:prstGeom prst="rect">
            <a:avLst/>
          </a:prstGeom>
          <a:effectLst>
            <a:outerShdw blurRad="50800" dist="38100" dir="2700000" algn="tl" rotWithShape="0">
              <a:prstClr val="black">
                <a:alpha val="40000"/>
              </a:prstClr>
            </a:outerShdw>
          </a:effectLst>
        </xdr:spPr>
      </xdr:pic>
      <xdr:sp macro="" textlink="">
        <xdr:nvSpPr>
          <xdr:cNvPr id="385" name="正方形/長方形 384"/>
          <xdr:cNvSpPr/>
        </xdr:nvSpPr>
        <xdr:spPr>
          <a:xfrm>
            <a:off x="838695" y="98247283"/>
            <a:ext cx="6768935" cy="160811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11</xdr:col>
      <xdr:colOff>68036</xdr:colOff>
      <xdr:row>688</xdr:row>
      <xdr:rowOff>81643</xdr:rowOff>
    </xdr:from>
    <xdr:to>
      <xdr:col>11</xdr:col>
      <xdr:colOff>586340</xdr:colOff>
      <xdr:row>689</xdr:row>
      <xdr:rowOff>96113</xdr:rowOff>
    </xdr:to>
    <xdr:sp macro="" textlink="">
      <xdr:nvSpPr>
        <xdr:cNvPr id="392" name="正方形/長方形 391"/>
        <xdr:cNvSpPr/>
      </xdr:nvSpPr>
      <xdr:spPr>
        <a:xfrm>
          <a:off x="7225393" y="158169429"/>
          <a:ext cx="518304" cy="259398"/>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※33</a:t>
          </a:r>
          <a:endParaRPr lang="ja-JP" altLang="en-US" sz="1000" b="1" cap="none" spc="0">
            <a:ln w="22225">
              <a:noFill/>
              <a:prstDash val="solid"/>
            </a:ln>
            <a:solidFill>
              <a:schemeClr val="tx1"/>
            </a:solidFill>
            <a:effectLst/>
          </a:endParaRPr>
        </a:p>
      </xdr:txBody>
    </xdr:sp>
    <xdr:clientData/>
  </xdr:twoCellAnchor>
  <xdr:twoCellAnchor>
    <xdr:from>
      <xdr:col>11</xdr:col>
      <xdr:colOff>586340</xdr:colOff>
      <xdr:row>687</xdr:row>
      <xdr:rowOff>108857</xdr:rowOff>
    </xdr:from>
    <xdr:to>
      <xdr:col>14</xdr:col>
      <xdr:colOff>95250</xdr:colOff>
      <xdr:row>688</xdr:row>
      <xdr:rowOff>211342</xdr:rowOff>
    </xdr:to>
    <xdr:cxnSp macro="">
      <xdr:nvCxnSpPr>
        <xdr:cNvPr id="393" name="直線コネクタ 392"/>
        <xdr:cNvCxnSpPr>
          <a:stCxn id="392" idx="3"/>
        </xdr:cNvCxnSpPr>
      </xdr:nvCxnSpPr>
      <xdr:spPr>
        <a:xfrm flipV="1">
          <a:off x="7743697" y="157951714"/>
          <a:ext cx="896839" cy="347414"/>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34636</xdr:colOff>
      <xdr:row>684</xdr:row>
      <xdr:rowOff>54429</xdr:rowOff>
    </xdr:from>
    <xdr:to>
      <xdr:col>17</xdr:col>
      <xdr:colOff>588818</xdr:colOff>
      <xdr:row>685</xdr:row>
      <xdr:rowOff>190500</xdr:rowOff>
    </xdr:to>
    <xdr:sp macro="" textlink="">
      <xdr:nvSpPr>
        <xdr:cNvPr id="21" name="角丸四角形 20">
          <a:hlinkClick xmlns:r="http://schemas.openxmlformats.org/officeDocument/2006/relationships" r:id="rId37"/>
        </xdr:cNvPr>
        <xdr:cNvSpPr/>
      </xdr:nvSpPr>
      <xdr:spPr>
        <a:xfrm>
          <a:off x="8693727" y="163763202"/>
          <a:ext cx="2632364" cy="378525"/>
        </a:xfrm>
        <a:prstGeom prst="roundRect">
          <a:avLst/>
        </a:prstGeom>
        <a:solidFill>
          <a:schemeClr val="accent3"/>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ステップ２ー（１）に戻る</a:t>
          </a:r>
        </a:p>
      </xdr:txBody>
    </xdr:sp>
    <xdr:clientData/>
  </xdr:twoCellAnchor>
  <xdr:twoCellAnchor>
    <xdr:from>
      <xdr:col>14</xdr:col>
      <xdr:colOff>103910</xdr:colOff>
      <xdr:row>697</xdr:row>
      <xdr:rowOff>58139</xdr:rowOff>
    </xdr:from>
    <xdr:to>
      <xdr:col>17</xdr:col>
      <xdr:colOff>604630</xdr:colOff>
      <xdr:row>698</xdr:row>
      <xdr:rowOff>190500</xdr:rowOff>
    </xdr:to>
    <xdr:sp macro="" textlink="">
      <xdr:nvSpPr>
        <xdr:cNvPr id="421" name="角丸四角形 420">
          <a:hlinkClick xmlns:r="http://schemas.openxmlformats.org/officeDocument/2006/relationships" r:id="rId38"/>
        </xdr:cNvPr>
        <xdr:cNvSpPr/>
      </xdr:nvSpPr>
      <xdr:spPr>
        <a:xfrm>
          <a:off x="8734388" y="165552943"/>
          <a:ext cx="2563090" cy="372557"/>
        </a:xfrm>
        <a:prstGeom prst="roundRect">
          <a:avLst/>
        </a:prstGeom>
        <a:solidFill>
          <a:schemeClr val="accent3"/>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ステップ２ー（２）に戻る</a:t>
          </a:r>
        </a:p>
      </xdr:txBody>
    </xdr:sp>
    <xdr:clientData/>
  </xdr:twoCellAnchor>
  <xdr:twoCellAnchor>
    <xdr:from>
      <xdr:col>1</xdr:col>
      <xdr:colOff>263483</xdr:colOff>
      <xdr:row>658</xdr:row>
      <xdr:rowOff>171945</xdr:rowOff>
    </xdr:from>
    <xdr:to>
      <xdr:col>11</xdr:col>
      <xdr:colOff>624691</xdr:colOff>
      <xdr:row>680</xdr:row>
      <xdr:rowOff>15636</xdr:rowOff>
    </xdr:to>
    <xdr:grpSp>
      <xdr:nvGrpSpPr>
        <xdr:cNvPr id="159" name="グループ化 158"/>
        <xdr:cNvGrpSpPr/>
      </xdr:nvGrpSpPr>
      <xdr:grpSpPr>
        <a:xfrm>
          <a:off x="617269" y="160055874"/>
          <a:ext cx="7164779" cy="5232119"/>
          <a:chOff x="372109" y="152533135"/>
          <a:chExt cx="7481593" cy="5098767"/>
        </a:xfrm>
      </xdr:grpSpPr>
      <xdr:grpSp>
        <xdr:nvGrpSpPr>
          <xdr:cNvPr id="158" name="グループ化 157"/>
          <xdr:cNvGrpSpPr/>
        </xdr:nvGrpSpPr>
        <xdr:grpSpPr>
          <a:xfrm>
            <a:off x="372109" y="152533135"/>
            <a:ext cx="7481593" cy="5098767"/>
            <a:chOff x="372109" y="152533135"/>
            <a:chExt cx="7481593" cy="5098767"/>
          </a:xfrm>
        </xdr:grpSpPr>
        <xdr:grpSp>
          <xdr:nvGrpSpPr>
            <xdr:cNvPr id="157" name="グループ化 156"/>
            <xdr:cNvGrpSpPr/>
          </xdr:nvGrpSpPr>
          <xdr:grpSpPr>
            <a:xfrm>
              <a:off x="372109" y="152533135"/>
              <a:ext cx="7481593" cy="5098767"/>
              <a:chOff x="8589862" y="155073029"/>
              <a:chExt cx="7516812" cy="5186173"/>
            </a:xfrm>
          </xdr:grpSpPr>
          <xdr:grpSp>
            <xdr:nvGrpSpPr>
              <xdr:cNvPr id="156" name="グループ化 155"/>
              <xdr:cNvGrpSpPr/>
            </xdr:nvGrpSpPr>
            <xdr:grpSpPr>
              <a:xfrm>
                <a:off x="8589862" y="155073029"/>
                <a:ext cx="7516812" cy="5186173"/>
                <a:chOff x="8589862" y="155073029"/>
                <a:chExt cx="7516812" cy="5186173"/>
              </a:xfrm>
            </xdr:grpSpPr>
            <xdr:grpSp>
              <xdr:nvGrpSpPr>
                <xdr:cNvPr id="64" name="グループ化 63"/>
                <xdr:cNvGrpSpPr/>
              </xdr:nvGrpSpPr>
              <xdr:grpSpPr>
                <a:xfrm>
                  <a:off x="8589862" y="155073029"/>
                  <a:ext cx="7516812" cy="5186173"/>
                  <a:chOff x="5855774" y="154692311"/>
                  <a:chExt cx="7513244" cy="5187815"/>
                </a:xfrm>
              </xdr:grpSpPr>
              <xdr:grpSp>
                <xdr:nvGrpSpPr>
                  <xdr:cNvPr id="62" name="グループ化 61"/>
                  <xdr:cNvGrpSpPr/>
                </xdr:nvGrpSpPr>
                <xdr:grpSpPr>
                  <a:xfrm>
                    <a:off x="5855774" y="154692311"/>
                    <a:ext cx="7513244" cy="5187815"/>
                    <a:chOff x="5855774" y="154692311"/>
                    <a:chExt cx="7513244" cy="5187815"/>
                  </a:xfrm>
                </xdr:grpSpPr>
                <xdr:grpSp>
                  <xdr:nvGrpSpPr>
                    <xdr:cNvPr id="51" name="グループ化 50"/>
                    <xdr:cNvGrpSpPr/>
                  </xdr:nvGrpSpPr>
                  <xdr:grpSpPr>
                    <a:xfrm>
                      <a:off x="5855774" y="154692311"/>
                      <a:ext cx="7513244" cy="5187815"/>
                      <a:chOff x="5855774" y="154692311"/>
                      <a:chExt cx="7513244" cy="5187815"/>
                    </a:xfrm>
                  </xdr:grpSpPr>
                  <xdr:grpSp>
                    <xdr:nvGrpSpPr>
                      <xdr:cNvPr id="50" name="グループ化 49"/>
                      <xdr:cNvGrpSpPr/>
                    </xdr:nvGrpSpPr>
                    <xdr:grpSpPr>
                      <a:xfrm>
                        <a:off x="5855774" y="154692311"/>
                        <a:ext cx="7513244" cy="5187815"/>
                        <a:chOff x="5877126" y="155980803"/>
                        <a:chExt cx="7533341" cy="5236172"/>
                      </a:xfrm>
                    </xdr:grpSpPr>
                    <xdr:grpSp>
                      <xdr:nvGrpSpPr>
                        <xdr:cNvPr id="31" name="グループ化 30"/>
                        <xdr:cNvGrpSpPr/>
                      </xdr:nvGrpSpPr>
                      <xdr:grpSpPr>
                        <a:xfrm>
                          <a:off x="5877126" y="155980803"/>
                          <a:ext cx="7533341" cy="5236172"/>
                          <a:chOff x="387063" y="154162993"/>
                          <a:chExt cx="7509162" cy="5159240"/>
                        </a:xfrm>
                      </xdr:grpSpPr>
                      <xdr:pic>
                        <xdr:nvPicPr>
                          <xdr:cNvPr id="22" name="図 21"/>
                          <xdr:cNvPicPr>
                            <a:picLocks noChangeAspect="1"/>
                          </xdr:cNvPicPr>
                        </xdr:nvPicPr>
                        <xdr:blipFill>
                          <a:blip xmlns:r="http://schemas.openxmlformats.org/officeDocument/2006/relationships" r:embed="rId39"/>
                          <a:stretch>
                            <a:fillRect/>
                          </a:stretch>
                        </xdr:blipFill>
                        <xdr:spPr>
                          <a:xfrm>
                            <a:off x="387063" y="154162993"/>
                            <a:ext cx="7480587" cy="3649740"/>
                          </a:xfrm>
                          <a:prstGeom prst="rect">
                            <a:avLst/>
                          </a:prstGeom>
                          <a:ln>
                            <a:solidFill>
                              <a:schemeClr val="tx1"/>
                            </a:solidFill>
                          </a:ln>
                          <a:effectLst>
                            <a:outerShdw blurRad="50800" dist="38100" dir="2700000" algn="tl" rotWithShape="0">
                              <a:prstClr val="black">
                                <a:alpha val="40000"/>
                              </a:prstClr>
                            </a:outerShdw>
                          </a:effectLst>
                        </xdr:spPr>
                      </xdr:pic>
                      <xdr:pic>
                        <xdr:nvPicPr>
                          <xdr:cNvPr id="28" name="図 27"/>
                          <xdr:cNvPicPr>
                            <a:picLocks noChangeAspect="1"/>
                          </xdr:cNvPicPr>
                        </xdr:nvPicPr>
                        <xdr:blipFill>
                          <a:blip xmlns:r="http://schemas.openxmlformats.org/officeDocument/2006/relationships" r:embed="rId40"/>
                          <a:stretch>
                            <a:fillRect/>
                          </a:stretch>
                        </xdr:blipFill>
                        <xdr:spPr>
                          <a:xfrm>
                            <a:off x="399840" y="157819724"/>
                            <a:ext cx="7496385" cy="1502509"/>
                          </a:xfrm>
                          <a:prstGeom prst="rect">
                            <a:avLst/>
                          </a:prstGeom>
                          <a:ln>
                            <a:solidFill>
                              <a:schemeClr val="tx1"/>
                            </a:solidFill>
                          </a:ln>
                        </xdr:spPr>
                      </xdr:pic>
                    </xdr:grpSp>
                    <xdr:sp macro="" textlink="">
                      <xdr:nvSpPr>
                        <xdr:cNvPr id="36" name="正方形/長方形 35"/>
                        <xdr:cNvSpPr/>
                      </xdr:nvSpPr>
                      <xdr:spPr>
                        <a:xfrm>
                          <a:off x="6227885" y="158459365"/>
                          <a:ext cx="762000" cy="124558"/>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5" name="正方形/長方形 434"/>
                        <xdr:cNvSpPr/>
                      </xdr:nvSpPr>
                      <xdr:spPr>
                        <a:xfrm>
                          <a:off x="6236145" y="158706418"/>
                          <a:ext cx="709778" cy="973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6" name="正方形/長方形 435"/>
                        <xdr:cNvSpPr/>
                      </xdr:nvSpPr>
                      <xdr:spPr>
                        <a:xfrm>
                          <a:off x="6243472" y="158940880"/>
                          <a:ext cx="709778" cy="8998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7" name="正方形/長方形 436"/>
                        <xdr:cNvSpPr/>
                      </xdr:nvSpPr>
                      <xdr:spPr>
                        <a:xfrm>
                          <a:off x="6243472" y="159189995"/>
                          <a:ext cx="709778" cy="8998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41" name="正方形/長方形 440"/>
                      <xdr:cNvSpPr/>
                    </xdr:nvSpPr>
                    <xdr:spPr>
                      <a:xfrm>
                        <a:off x="10153536" y="157148086"/>
                        <a:ext cx="358086" cy="11699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4" name="正方形/長方形 443"/>
                      <xdr:cNvSpPr/>
                    </xdr:nvSpPr>
                    <xdr:spPr>
                      <a:xfrm>
                        <a:off x="10751414" y="157162741"/>
                        <a:ext cx="116297" cy="8035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5" name="正方形/長方形 444"/>
                      <xdr:cNvSpPr/>
                    </xdr:nvSpPr>
                    <xdr:spPr>
                      <a:xfrm>
                        <a:off x="10146181" y="157389634"/>
                        <a:ext cx="358086" cy="9399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7" name="正方形/長方形 446"/>
                      <xdr:cNvSpPr/>
                    </xdr:nvSpPr>
                    <xdr:spPr>
                      <a:xfrm>
                        <a:off x="10754345" y="157408296"/>
                        <a:ext cx="116297" cy="8035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48" name="正方形/長方形 447"/>
                    <xdr:cNvSpPr/>
                  </xdr:nvSpPr>
                  <xdr:spPr>
                    <a:xfrm>
                      <a:off x="10154670" y="157630430"/>
                      <a:ext cx="358066" cy="947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49" name="正方形/長方形 448"/>
                    <xdr:cNvSpPr/>
                  </xdr:nvSpPr>
                  <xdr:spPr>
                    <a:xfrm>
                      <a:off x="10760215" y="157632753"/>
                      <a:ext cx="116290" cy="811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0" name="正方形/長方形 449"/>
                    <xdr:cNvSpPr/>
                  </xdr:nvSpPr>
                  <xdr:spPr>
                    <a:xfrm>
                      <a:off x="10149226" y="157875368"/>
                      <a:ext cx="358066" cy="947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1" name="正方形/長方形 450"/>
                    <xdr:cNvSpPr/>
                  </xdr:nvSpPr>
                  <xdr:spPr>
                    <a:xfrm>
                      <a:off x="10748910" y="157869951"/>
                      <a:ext cx="116290" cy="8112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52" name="正方形/長方形 451"/>
                  <xdr:cNvSpPr/>
                </xdr:nvSpPr>
                <xdr:spPr>
                  <a:xfrm>
                    <a:off x="11314959" y="157163369"/>
                    <a:ext cx="528697" cy="971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60" name="正方形/長方形 59"/>
                <xdr:cNvSpPr/>
              </xdr:nvSpPr>
              <xdr:spPr>
                <a:xfrm>
                  <a:off x="13960096" y="157447843"/>
                  <a:ext cx="879830" cy="286689"/>
                </a:xfrm>
                <a:prstGeom prst="rect">
                  <a:avLst/>
                </a:prstGeom>
                <a:noFill/>
              </xdr:spPr>
              <xdr:txBody>
                <a:bodyPr wrap="none" lIns="91440" tIns="45720" rIns="91440" bIns="45720">
                  <a:no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異動処理都合</a:t>
                  </a:r>
                </a:p>
              </xdr:txBody>
            </xdr:sp>
          </xdr:grpSp>
          <xdr:pic>
            <xdr:nvPicPr>
              <xdr:cNvPr id="107" name="図 106"/>
              <xdr:cNvPicPr>
                <a:picLocks noChangeAspect="1"/>
              </xdr:cNvPicPr>
            </xdr:nvPicPr>
            <xdr:blipFill>
              <a:blip xmlns:r="http://schemas.openxmlformats.org/officeDocument/2006/relationships" r:embed="rId41"/>
              <a:stretch>
                <a:fillRect/>
              </a:stretch>
            </xdr:blipFill>
            <xdr:spPr>
              <a:xfrm>
                <a:off x="14010948" y="157968929"/>
                <a:ext cx="924252" cy="193795"/>
              </a:xfrm>
              <a:prstGeom prst="rect">
                <a:avLst/>
              </a:prstGeom>
            </xdr:spPr>
          </xdr:pic>
          <xdr:pic>
            <xdr:nvPicPr>
              <xdr:cNvPr id="153" name="図 152"/>
              <xdr:cNvPicPr>
                <a:picLocks noChangeAspect="1"/>
              </xdr:cNvPicPr>
            </xdr:nvPicPr>
            <xdr:blipFill>
              <a:blip xmlns:r="http://schemas.openxmlformats.org/officeDocument/2006/relationships" r:embed="rId41"/>
              <a:stretch>
                <a:fillRect/>
              </a:stretch>
            </xdr:blipFill>
            <xdr:spPr>
              <a:xfrm>
                <a:off x="14005506" y="157730060"/>
                <a:ext cx="924251" cy="193795"/>
              </a:xfrm>
              <a:prstGeom prst="rect">
                <a:avLst/>
              </a:prstGeom>
            </xdr:spPr>
          </xdr:pic>
        </xdr:grpSp>
        <xdr:sp macro="" textlink="">
          <xdr:nvSpPr>
            <xdr:cNvPr id="492" name="正方形/長方形 491"/>
            <xdr:cNvSpPr/>
          </xdr:nvSpPr>
          <xdr:spPr>
            <a:xfrm>
              <a:off x="627529" y="154887706"/>
              <a:ext cx="875708" cy="281857"/>
            </a:xfrm>
            <a:prstGeom prst="rect">
              <a:avLst/>
            </a:prstGeom>
            <a:noFill/>
          </xdr:spPr>
          <xdr:txBody>
            <a:bodyPr wrap="none" lIns="91440" tIns="45720" rIns="91440" bIns="45720">
              <a:no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62303000000</a:t>
              </a:r>
              <a:endParaRPr lang="ja-JP" altLang="en-US" sz="900" b="0" cap="none" spc="0">
                <a:ln w="0"/>
                <a:solidFill>
                  <a:schemeClr val="tx1"/>
                </a:solidFill>
                <a:effectLst>
                  <a:outerShdw blurRad="38100" dist="19050" dir="2700000" algn="tl" rotWithShape="0">
                    <a:schemeClr val="dk1">
                      <a:alpha val="40000"/>
                    </a:schemeClr>
                  </a:outerShdw>
                </a:effectLst>
              </a:endParaRPr>
            </a:p>
          </xdr:txBody>
        </xdr:sp>
      </xdr:grpSp>
      <xdr:sp macro="" textlink="">
        <xdr:nvSpPr>
          <xdr:cNvPr id="493" name="正方形/長方形 492"/>
          <xdr:cNvSpPr/>
        </xdr:nvSpPr>
        <xdr:spPr>
          <a:xfrm>
            <a:off x="1694404" y="154886370"/>
            <a:ext cx="875708" cy="281857"/>
          </a:xfrm>
          <a:prstGeom prst="rect">
            <a:avLst/>
          </a:prstGeom>
          <a:noFill/>
        </xdr:spPr>
        <xdr:txBody>
          <a:bodyPr wrap="none" lIns="91440" tIns="45720" rIns="91440" bIns="45720">
            <a:no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123-456</a:t>
            </a:r>
            <a:endParaRPr lang="ja-JP" altLang="en-US" sz="9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494" name="正方形/長方形 493"/>
          <xdr:cNvSpPr/>
        </xdr:nvSpPr>
        <xdr:spPr>
          <a:xfrm>
            <a:off x="3229609" y="154875164"/>
            <a:ext cx="875708" cy="281857"/>
          </a:xfrm>
          <a:prstGeom prst="rect">
            <a:avLst/>
          </a:prstGeom>
          <a:noFill/>
        </xdr:spPr>
        <xdr:txBody>
          <a:bodyPr wrap="none" lIns="91440" tIns="45720" rIns="91440" bIns="45720">
            <a:noAutofit/>
          </a:bodyPr>
          <a:lstStyle/>
          <a:p>
            <a:pPr algn="ctr"/>
            <a:r>
              <a:rPr lang="ja-JP" altLang="en-US" sz="900" b="0" cap="none" spc="0">
                <a:ln w="0"/>
                <a:solidFill>
                  <a:schemeClr val="tx1"/>
                </a:solidFill>
                <a:effectLst>
                  <a:outerShdw blurRad="38100" dist="19050" dir="2700000" algn="tl" rotWithShape="0">
                    <a:schemeClr val="dk1">
                      <a:alpha val="40000"/>
                    </a:schemeClr>
                  </a:outerShdw>
                </a:effectLst>
              </a:rPr>
              <a:t>ショウガク　タロウ</a:t>
            </a:r>
          </a:p>
        </xdr:txBody>
      </xdr:sp>
      <xdr:sp macro="" textlink="">
        <xdr:nvSpPr>
          <xdr:cNvPr id="495" name="正方形/長方形 494"/>
          <xdr:cNvSpPr/>
        </xdr:nvSpPr>
        <xdr:spPr>
          <a:xfrm>
            <a:off x="4426323" y="154887706"/>
            <a:ext cx="875708" cy="281857"/>
          </a:xfrm>
          <a:prstGeom prst="rect">
            <a:avLst/>
          </a:prstGeom>
          <a:noFill/>
        </xdr:spPr>
        <xdr:txBody>
          <a:bodyPr wrap="none" lIns="91440" tIns="45720" rIns="91440" bIns="45720">
            <a:no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2024</a:t>
            </a:r>
            <a:endParaRPr lang="ja-JP" altLang="en-US" sz="9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496" name="正方形/長方形 495"/>
          <xdr:cNvSpPr/>
        </xdr:nvSpPr>
        <xdr:spPr>
          <a:xfrm>
            <a:off x="4899285" y="154875165"/>
            <a:ext cx="875708" cy="281857"/>
          </a:xfrm>
          <a:prstGeom prst="rect">
            <a:avLst/>
          </a:prstGeom>
          <a:noFill/>
        </xdr:spPr>
        <xdr:txBody>
          <a:bodyPr wrap="none" lIns="91440" tIns="45720" rIns="91440" bIns="45720">
            <a:noAutofit/>
          </a:bodyPr>
          <a:lstStyle/>
          <a:p>
            <a:pPr algn="ctr"/>
            <a:r>
              <a:rPr lang="en-US" altLang="ja-JP" sz="900" b="0" cap="none" spc="0">
                <a:ln w="0"/>
                <a:solidFill>
                  <a:schemeClr val="tx1"/>
                </a:solidFill>
                <a:effectLst>
                  <a:outerShdw blurRad="38100" dist="19050" dir="2700000" algn="tl" rotWithShape="0">
                    <a:schemeClr val="dk1">
                      <a:alpha val="40000"/>
                    </a:schemeClr>
                  </a:outerShdw>
                </a:effectLst>
              </a:rPr>
              <a:t>9</a:t>
            </a:r>
            <a:endParaRPr lang="ja-JP" altLang="en-US" sz="900" b="0" cap="none" spc="0">
              <a:ln w="0"/>
              <a:solidFill>
                <a:schemeClr val="tx1"/>
              </a:solidFill>
              <a:effectLst>
                <a:outerShdw blurRad="38100" dist="19050" dir="2700000" algn="tl" rotWithShape="0">
                  <a:schemeClr val="dk1">
                    <a:alpha val="40000"/>
                  </a:schemeClr>
                </a:outerShdw>
              </a:effectLst>
            </a:endParaRPr>
          </a:p>
        </xdr:txBody>
      </xdr:sp>
    </xdr:grpSp>
    <xdr:clientData/>
  </xdr:twoCellAnchor>
  <xdr:twoCellAnchor>
    <xdr:from>
      <xdr:col>9</xdr:col>
      <xdr:colOff>154409</xdr:colOff>
      <xdr:row>358</xdr:row>
      <xdr:rowOff>153942</xdr:rowOff>
    </xdr:from>
    <xdr:to>
      <xdr:col>15</xdr:col>
      <xdr:colOff>435432</xdr:colOff>
      <xdr:row>364</xdr:row>
      <xdr:rowOff>41098</xdr:rowOff>
    </xdr:to>
    <xdr:sp macro="" textlink="">
      <xdr:nvSpPr>
        <xdr:cNvPr id="293" name="正方形/長方形 292"/>
        <xdr:cNvSpPr/>
      </xdr:nvSpPr>
      <xdr:spPr>
        <a:xfrm>
          <a:off x="5951052" y="84667906"/>
          <a:ext cx="3710023" cy="135672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163057</xdr:colOff>
      <xdr:row>358</xdr:row>
      <xdr:rowOff>237352</xdr:rowOff>
    </xdr:from>
    <xdr:to>
      <xdr:col>10</xdr:col>
      <xdr:colOff>482199</xdr:colOff>
      <xdr:row>360</xdr:row>
      <xdr:rowOff>36099</xdr:rowOff>
    </xdr:to>
    <xdr:sp macro="" textlink="">
      <xdr:nvSpPr>
        <xdr:cNvPr id="41" name="右矢印 40"/>
        <xdr:cNvSpPr/>
      </xdr:nvSpPr>
      <xdr:spPr>
        <a:xfrm rot="10800000">
          <a:off x="6640057" y="84751316"/>
          <a:ext cx="319142" cy="28860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51955</xdr:colOff>
      <xdr:row>655</xdr:row>
      <xdr:rowOff>138546</xdr:rowOff>
    </xdr:from>
    <xdr:to>
      <xdr:col>9</xdr:col>
      <xdr:colOff>85489</xdr:colOff>
      <xdr:row>660</xdr:row>
      <xdr:rowOff>173181</xdr:rowOff>
    </xdr:to>
    <xdr:pic>
      <xdr:nvPicPr>
        <xdr:cNvPr id="224" name="図 223"/>
        <xdr:cNvPicPr>
          <a:picLocks noChangeAspect="1"/>
        </xdr:cNvPicPr>
      </xdr:nvPicPr>
      <xdr:blipFill>
        <a:blip xmlns:r="http://schemas.openxmlformats.org/officeDocument/2006/relationships" r:embed="rId42"/>
        <a:stretch>
          <a:fillRect/>
        </a:stretch>
      </xdr:blipFill>
      <xdr:spPr>
        <a:xfrm>
          <a:off x="398319" y="156573682"/>
          <a:ext cx="5575352" cy="124690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xdr:from>
      <xdr:col>4</xdr:col>
      <xdr:colOff>675408</xdr:colOff>
      <xdr:row>655</xdr:row>
      <xdr:rowOff>190500</xdr:rowOff>
    </xdr:from>
    <xdr:to>
      <xdr:col>8</xdr:col>
      <xdr:colOff>467589</xdr:colOff>
      <xdr:row>658</xdr:row>
      <xdr:rowOff>97054</xdr:rowOff>
    </xdr:to>
    <xdr:sp macro="" textlink="">
      <xdr:nvSpPr>
        <xdr:cNvPr id="499" name="正方形/長方形 498"/>
        <xdr:cNvSpPr/>
      </xdr:nvSpPr>
      <xdr:spPr>
        <a:xfrm>
          <a:off x="3099953" y="156625636"/>
          <a:ext cx="2563091" cy="63391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404430</xdr:colOff>
      <xdr:row>656</xdr:row>
      <xdr:rowOff>1019</xdr:rowOff>
    </xdr:from>
    <xdr:to>
      <xdr:col>6</xdr:col>
      <xdr:colOff>30845</xdr:colOff>
      <xdr:row>657</xdr:row>
      <xdr:rowOff>35089</xdr:rowOff>
    </xdr:to>
    <xdr:sp macro="" textlink="">
      <xdr:nvSpPr>
        <xdr:cNvPr id="500" name="右矢印 499"/>
        <xdr:cNvSpPr/>
      </xdr:nvSpPr>
      <xdr:spPr>
        <a:xfrm rot="10800000">
          <a:off x="3486048" y="152669960"/>
          <a:ext cx="309973" cy="26939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598714</xdr:colOff>
      <xdr:row>662</xdr:row>
      <xdr:rowOff>204107</xdr:rowOff>
    </xdr:from>
    <xdr:to>
      <xdr:col>13</xdr:col>
      <xdr:colOff>3857</xdr:colOff>
      <xdr:row>666</xdr:row>
      <xdr:rowOff>129155</xdr:rowOff>
    </xdr:to>
    <xdr:pic>
      <xdr:nvPicPr>
        <xdr:cNvPr id="264" name="図 263"/>
        <xdr:cNvPicPr>
          <a:picLocks noChangeAspect="1"/>
        </xdr:cNvPicPr>
      </xdr:nvPicPr>
      <xdr:blipFill>
        <a:blip xmlns:r="http://schemas.openxmlformats.org/officeDocument/2006/relationships" r:embed="rId43"/>
        <a:stretch>
          <a:fillRect/>
        </a:stretch>
      </xdr:blipFill>
      <xdr:spPr>
        <a:xfrm>
          <a:off x="6395357" y="159843107"/>
          <a:ext cx="1800000" cy="904762"/>
        </a:xfrm>
        <a:prstGeom prst="rect">
          <a:avLst/>
        </a:prstGeom>
      </xdr:spPr>
    </xdr:pic>
    <xdr:clientData/>
  </xdr:twoCellAnchor>
  <xdr:twoCellAnchor>
    <xdr:from>
      <xdr:col>0</xdr:col>
      <xdr:colOff>96578</xdr:colOff>
      <xdr:row>661</xdr:row>
      <xdr:rowOff>138536</xdr:rowOff>
    </xdr:from>
    <xdr:to>
      <xdr:col>2</xdr:col>
      <xdr:colOff>483846</xdr:colOff>
      <xdr:row>663</xdr:row>
      <xdr:rowOff>138832</xdr:rowOff>
    </xdr:to>
    <xdr:sp macro="" textlink="">
      <xdr:nvSpPr>
        <xdr:cNvPr id="501" name="右カーブ矢印 500"/>
        <xdr:cNvSpPr/>
      </xdr:nvSpPr>
      <xdr:spPr>
        <a:xfrm rot="18818713">
          <a:off x="562207" y="159066978"/>
          <a:ext cx="490154" cy="1421411"/>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8</xdr:col>
      <xdr:colOff>625928</xdr:colOff>
      <xdr:row>668</xdr:row>
      <xdr:rowOff>149678</xdr:rowOff>
    </xdr:from>
    <xdr:to>
      <xdr:col>11</xdr:col>
      <xdr:colOff>204107</xdr:colOff>
      <xdr:row>669</xdr:row>
      <xdr:rowOff>163286</xdr:rowOff>
    </xdr:to>
    <xdr:sp macro="" textlink="">
      <xdr:nvSpPr>
        <xdr:cNvPr id="502" name="正方形/長方形 501"/>
        <xdr:cNvSpPr/>
      </xdr:nvSpPr>
      <xdr:spPr>
        <a:xfrm>
          <a:off x="5742214" y="161258249"/>
          <a:ext cx="1619250" cy="258537"/>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612320</xdr:colOff>
      <xdr:row>662</xdr:row>
      <xdr:rowOff>204107</xdr:rowOff>
    </xdr:from>
    <xdr:to>
      <xdr:col>12</xdr:col>
      <xdr:colOff>340178</xdr:colOff>
      <xdr:row>666</xdr:row>
      <xdr:rowOff>122465</xdr:rowOff>
    </xdr:to>
    <xdr:sp macro="" textlink="">
      <xdr:nvSpPr>
        <xdr:cNvPr id="503" name="正方形/長方形 502"/>
        <xdr:cNvSpPr/>
      </xdr:nvSpPr>
      <xdr:spPr>
        <a:xfrm>
          <a:off x="6408963" y="159843107"/>
          <a:ext cx="1768929" cy="898072"/>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639535</xdr:colOff>
      <xdr:row>663</xdr:row>
      <xdr:rowOff>0</xdr:rowOff>
    </xdr:from>
    <xdr:to>
      <xdr:col>9</xdr:col>
      <xdr:colOff>571500</xdr:colOff>
      <xdr:row>668</xdr:row>
      <xdr:rowOff>163287</xdr:rowOff>
    </xdr:to>
    <xdr:cxnSp macro="">
      <xdr:nvCxnSpPr>
        <xdr:cNvPr id="504" name="直線コネクタ 503"/>
        <xdr:cNvCxnSpPr/>
      </xdr:nvCxnSpPr>
      <xdr:spPr>
        <a:xfrm flipV="1">
          <a:off x="5755821" y="159883929"/>
          <a:ext cx="612322" cy="1387929"/>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666</xdr:row>
      <xdr:rowOff>54430</xdr:rowOff>
    </xdr:from>
    <xdr:to>
      <xdr:col>12</xdr:col>
      <xdr:colOff>340179</xdr:colOff>
      <xdr:row>669</xdr:row>
      <xdr:rowOff>163286</xdr:rowOff>
    </xdr:to>
    <xdr:cxnSp macro="">
      <xdr:nvCxnSpPr>
        <xdr:cNvPr id="505" name="直線コネクタ 504"/>
        <xdr:cNvCxnSpPr/>
      </xdr:nvCxnSpPr>
      <xdr:spPr>
        <a:xfrm flipV="1">
          <a:off x="7347857" y="160673144"/>
          <a:ext cx="830036" cy="843642"/>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675409</xdr:colOff>
      <xdr:row>665</xdr:row>
      <xdr:rowOff>69273</xdr:rowOff>
    </xdr:from>
    <xdr:to>
      <xdr:col>12</xdr:col>
      <xdr:colOff>301823</xdr:colOff>
      <xdr:row>666</xdr:row>
      <xdr:rowOff>103343</xdr:rowOff>
    </xdr:to>
    <xdr:sp macro="" textlink="">
      <xdr:nvSpPr>
        <xdr:cNvPr id="506" name="右矢印 505"/>
        <xdr:cNvSpPr/>
      </xdr:nvSpPr>
      <xdr:spPr>
        <a:xfrm rot="10800000">
          <a:off x="7949045" y="158928955"/>
          <a:ext cx="319142" cy="27652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415143</xdr:colOff>
      <xdr:row>611</xdr:row>
      <xdr:rowOff>156887</xdr:rowOff>
    </xdr:from>
    <xdr:ext cx="761747" cy="414216"/>
    <xdr:sp macro="" textlink="">
      <xdr:nvSpPr>
        <xdr:cNvPr id="291" name="正方形/長方形 290"/>
        <xdr:cNvSpPr/>
      </xdr:nvSpPr>
      <xdr:spPr>
        <a:xfrm>
          <a:off x="768929" y="147467816"/>
          <a:ext cx="761747" cy="414216"/>
        </a:xfrm>
        <a:prstGeom prst="rect">
          <a:avLst/>
        </a:prstGeom>
        <a:noFill/>
      </xdr:spPr>
      <xdr:txBody>
        <a:bodyPr wrap="none" lIns="91440" tIns="45720" rIns="91440" bIns="45720">
          <a:spAutoFit/>
        </a:bodyPr>
        <a:lstStyle/>
        <a:p>
          <a:pPr algn="ctr"/>
          <a:r>
            <a:rPr lang="ja-JP" altLang="en-US" sz="1500" b="0" cap="none" spc="0">
              <a:ln w="0"/>
              <a:solidFill>
                <a:schemeClr val="tx1"/>
              </a:solidFill>
              <a:effectLst>
                <a:outerShdw blurRad="38100" dist="19050" dir="2700000" algn="tl" rotWithShape="0">
                  <a:schemeClr val="dk1">
                    <a:alpha val="40000"/>
                  </a:schemeClr>
                </a:outerShdw>
              </a:effectLst>
            </a:rPr>
            <a:t>コピー</a:t>
          </a:r>
        </a:p>
      </xdr:txBody>
    </xdr:sp>
    <xdr:clientData/>
  </xdr:oneCellAnchor>
  <xdr:twoCellAnchor>
    <xdr:from>
      <xdr:col>11</xdr:col>
      <xdr:colOff>518671</xdr:colOff>
      <xdr:row>317</xdr:row>
      <xdr:rowOff>67780</xdr:rowOff>
    </xdr:from>
    <xdr:to>
      <xdr:col>17</xdr:col>
      <xdr:colOff>462643</xdr:colOff>
      <xdr:row>320</xdr:row>
      <xdr:rowOff>221421</xdr:rowOff>
    </xdr:to>
    <xdr:grpSp>
      <xdr:nvGrpSpPr>
        <xdr:cNvPr id="15" name="グループ化 14"/>
        <xdr:cNvGrpSpPr/>
      </xdr:nvGrpSpPr>
      <xdr:grpSpPr>
        <a:xfrm>
          <a:off x="7676028" y="76009244"/>
          <a:ext cx="3372972" cy="888427"/>
          <a:chOff x="7676028" y="75502071"/>
          <a:chExt cx="3372972" cy="888428"/>
        </a:xfrm>
      </xdr:grpSpPr>
      <xdr:sp macro="" textlink="">
        <xdr:nvSpPr>
          <xdr:cNvPr id="2" name="額縁 1">
            <a:hlinkClick xmlns:r="http://schemas.openxmlformats.org/officeDocument/2006/relationships" r:id="rId44"/>
          </xdr:cNvPr>
          <xdr:cNvSpPr/>
        </xdr:nvSpPr>
        <xdr:spPr>
          <a:xfrm>
            <a:off x="8708572" y="75982284"/>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t>スカラ</a:t>
            </a:r>
            <a:r>
              <a:rPr kumimoji="1" lang="en-US" altLang="ja-JP" sz="1300" b="1"/>
              <a:t>AC</a:t>
            </a:r>
            <a:r>
              <a:rPr kumimoji="1" lang="ja-JP" altLang="en-US" sz="1300" b="1"/>
              <a:t>へアクセス</a:t>
            </a:r>
          </a:p>
        </xdr:txBody>
      </xdr:sp>
      <xdr:sp macro="" textlink="">
        <xdr:nvSpPr>
          <xdr:cNvPr id="5" name="円形吹き出し 4"/>
          <xdr:cNvSpPr/>
        </xdr:nvSpPr>
        <xdr:spPr>
          <a:xfrm>
            <a:off x="7676028" y="75503635"/>
            <a:ext cx="1211037" cy="476250"/>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xdr:cNvSpPr/>
        </xdr:nvSpPr>
        <xdr:spPr>
          <a:xfrm>
            <a:off x="7738379" y="75502071"/>
            <a:ext cx="1024704" cy="483722"/>
          </a:xfrm>
          <a:prstGeom prst="rect">
            <a:avLst/>
          </a:prstGeom>
          <a:noFill/>
        </xdr:spPr>
        <xdr:txBody>
          <a:bodyPr wrap="none" lIns="91440" tIns="45720" rIns="91440" bIns="45720">
            <a:sp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14</xdr:col>
      <xdr:colOff>188902</xdr:colOff>
      <xdr:row>254</xdr:row>
      <xdr:rowOff>180856</xdr:rowOff>
    </xdr:from>
    <xdr:to>
      <xdr:col>17</xdr:col>
      <xdr:colOff>488259</xdr:colOff>
      <xdr:row>256</xdr:row>
      <xdr:rowOff>99214</xdr:rowOff>
    </xdr:to>
    <xdr:sp macro="" textlink="">
      <xdr:nvSpPr>
        <xdr:cNvPr id="363" name="額縁 362">
          <a:hlinkClick xmlns:r="http://schemas.openxmlformats.org/officeDocument/2006/relationships" r:id="rId45"/>
        </xdr:cNvPr>
        <xdr:cNvSpPr/>
      </xdr:nvSpPr>
      <xdr:spPr>
        <a:xfrm>
          <a:off x="8734188" y="60582963"/>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t>（参考）様式の送付要否一覧</a:t>
          </a:r>
        </a:p>
      </xdr:txBody>
    </xdr:sp>
    <xdr:clientData/>
  </xdr:twoCellAnchor>
  <xdr:twoCellAnchor>
    <xdr:from>
      <xdr:col>16</xdr:col>
      <xdr:colOff>326573</xdr:colOff>
      <xdr:row>252</xdr:row>
      <xdr:rowOff>110422</xdr:rowOff>
    </xdr:from>
    <xdr:to>
      <xdr:col>18</xdr:col>
      <xdr:colOff>176896</xdr:colOff>
      <xdr:row>254</xdr:row>
      <xdr:rowOff>96814</xdr:rowOff>
    </xdr:to>
    <xdr:sp macro="" textlink="">
      <xdr:nvSpPr>
        <xdr:cNvPr id="367" name="円形吹き出し 366"/>
        <xdr:cNvSpPr/>
      </xdr:nvSpPr>
      <xdr:spPr>
        <a:xfrm>
          <a:off x="10232573" y="60022672"/>
          <a:ext cx="1211037" cy="476249"/>
        </a:xfrm>
        <a:prstGeom prst="wedgeEllipseCallout">
          <a:avLst>
            <a:gd name="adj1" fmla="val -39196"/>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402531</xdr:colOff>
      <xdr:row>252</xdr:row>
      <xdr:rowOff>95251</xdr:rowOff>
    </xdr:from>
    <xdr:to>
      <xdr:col>18</xdr:col>
      <xdr:colOff>66521</xdr:colOff>
      <xdr:row>254</xdr:row>
      <xdr:rowOff>89115</xdr:rowOff>
    </xdr:to>
    <xdr:sp macro="" textlink="">
      <xdr:nvSpPr>
        <xdr:cNvPr id="376" name="正方形/長方形 375"/>
        <xdr:cNvSpPr/>
      </xdr:nvSpPr>
      <xdr:spPr>
        <a:xfrm>
          <a:off x="10308531" y="60007501"/>
          <a:ext cx="1024704" cy="483721"/>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4</xdr:col>
      <xdr:colOff>76068</xdr:colOff>
      <xdr:row>15</xdr:row>
      <xdr:rowOff>174154</xdr:rowOff>
    </xdr:from>
    <xdr:to>
      <xdr:col>5</xdr:col>
      <xdr:colOff>600020</xdr:colOff>
      <xdr:row>18</xdr:row>
      <xdr:rowOff>24811</xdr:rowOff>
    </xdr:to>
    <xdr:sp macro="" textlink="">
      <xdr:nvSpPr>
        <xdr:cNvPr id="384" name="円形吹き出し 383"/>
        <xdr:cNvSpPr/>
      </xdr:nvSpPr>
      <xdr:spPr>
        <a:xfrm>
          <a:off x="2470925" y="3480690"/>
          <a:ext cx="1204309" cy="462978"/>
        </a:xfrm>
        <a:prstGeom prst="wedgeEllipseCallout">
          <a:avLst>
            <a:gd name="adj1" fmla="val -50216"/>
            <a:gd name="adj2" fmla="val 42829"/>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211874</xdr:colOff>
      <xdr:row>18</xdr:row>
      <xdr:rowOff>44166</xdr:rowOff>
    </xdr:from>
    <xdr:to>
      <xdr:col>4</xdr:col>
      <xdr:colOff>498230</xdr:colOff>
      <xdr:row>22</xdr:row>
      <xdr:rowOff>17320</xdr:rowOff>
    </xdr:to>
    <xdr:sp macro="" textlink="">
      <xdr:nvSpPr>
        <xdr:cNvPr id="382" name="額縁 381">
          <a:hlinkClick xmlns:r="http://schemas.openxmlformats.org/officeDocument/2006/relationships" r:id="rId46"/>
        </xdr:cNvPr>
        <xdr:cNvSpPr/>
      </xdr:nvSpPr>
      <xdr:spPr>
        <a:xfrm>
          <a:off x="565660" y="3963023"/>
          <a:ext cx="2327427" cy="775976"/>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t>（参考）スカラ</a:t>
          </a:r>
          <a:r>
            <a:rPr kumimoji="1" lang="en-US" altLang="ja-JP" sz="1300" b="1"/>
            <a:t>AC</a:t>
          </a:r>
          <a:r>
            <a:rPr kumimoji="1" lang="ja-JP" altLang="en-US" sz="1300" b="1"/>
            <a:t>での振込保留期間及び異動始期</a:t>
          </a:r>
        </a:p>
      </xdr:txBody>
    </xdr:sp>
    <xdr:clientData/>
  </xdr:twoCellAnchor>
  <xdr:twoCellAnchor>
    <xdr:from>
      <xdr:col>4</xdr:col>
      <xdr:colOff>155119</xdr:colOff>
      <xdr:row>15</xdr:row>
      <xdr:rowOff>138583</xdr:rowOff>
    </xdr:from>
    <xdr:to>
      <xdr:col>5</xdr:col>
      <xdr:colOff>493774</xdr:colOff>
      <xdr:row>17</xdr:row>
      <xdr:rowOff>200611</xdr:rowOff>
    </xdr:to>
    <xdr:sp macro="" textlink="">
      <xdr:nvSpPr>
        <xdr:cNvPr id="386" name="正方形/長方形 385"/>
        <xdr:cNvSpPr/>
      </xdr:nvSpPr>
      <xdr:spPr>
        <a:xfrm>
          <a:off x="2549976" y="3445119"/>
          <a:ext cx="1019012" cy="470242"/>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xdr:from>
      <xdr:col>14</xdr:col>
      <xdr:colOff>73327</xdr:colOff>
      <xdr:row>581</xdr:row>
      <xdr:rowOff>60564</xdr:rowOff>
    </xdr:from>
    <xdr:to>
      <xdr:col>17</xdr:col>
      <xdr:colOff>675408</xdr:colOff>
      <xdr:row>584</xdr:row>
      <xdr:rowOff>121227</xdr:rowOff>
    </xdr:to>
    <xdr:sp macro="" textlink="">
      <xdr:nvSpPr>
        <xdr:cNvPr id="388" name="額縁 387">
          <a:hlinkClick xmlns:r="http://schemas.openxmlformats.org/officeDocument/2006/relationships" r:id="rId47"/>
        </xdr:cNvPr>
        <xdr:cNvSpPr/>
      </xdr:nvSpPr>
      <xdr:spPr>
        <a:xfrm>
          <a:off x="8732418" y="138935064"/>
          <a:ext cx="2680263" cy="788027"/>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t>（参照）奨学金の返戻</a:t>
          </a:r>
          <a:endParaRPr kumimoji="1" lang="en-US" altLang="ja-JP" sz="1300" b="1"/>
        </a:p>
        <a:p>
          <a:pPr algn="ctr"/>
          <a:r>
            <a:rPr kumimoji="1" lang="ja-JP" altLang="en-US" sz="1300" b="1"/>
            <a:t>（振込超過金が発生した場合）</a:t>
          </a:r>
        </a:p>
      </xdr:txBody>
    </xdr:sp>
    <xdr:clientData/>
  </xdr:twoCellAnchor>
  <xdr:twoCellAnchor>
    <xdr:from>
      <xdr:col>11</xdr:col>
      <xdr:colOff>381000</xdr:colOff>
      <xdr:row>579</xdr:row>
      <xdr:rowOff>69273</xdr:rowOff>
    </xdr:from>
    <xdr:to>
      <xdr:col>14</xdr:col>
      <xdr:colOff>219018</xdr:colOff>
      <xdr:row>581</xdr:row>
      <xdr:rowOff>92822</xdr:rowOff>
    </xdr:to>
    <xdr:grpSp>
      <xdr:nvGrpSpPr>
        <xdr:cNvPr id="20" name="グループ化 19"/>
        <xdr:cNvGrpSpPr/>
      </xdr:nvGrpSpPr>
      <xdr:grpSpPr>
        <a:xfrm>
          <a:off x="7538357" y="140767130"/>
          <a:ext cx="1225947" cy="513406"/>
          <a:chOff x="12088090" y="139532591"/>
          <a:chExt cx="1223473" cy="508458"/>
        </a:xfrm>
      </xdr:grpSpPr>
      <xdr:sp macro="" textlink="">
        <xdr:nvSpPr>
          <xdr:cNvPr id="389" name="円形吹き出し 388"/>
          <xdr:cNvSpPr/>
        </xdr:nvSpPr>
        <xdr:spPr>
          <a:xfrm>
            <a:off x="12088090" y="139568778"/>
            <a:ext cx="1223473" cy="472271"/>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1" name="正方形/長方形 390"/>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16</xdr:col>
      <xdr:colOff>363680</xdr:colOff>
      <xdr:row>681</xdr:row>
      <xdr:rowOff>121228</xdr:rowOff>
    </xdr:from>
    <xdr:to>
      <xdr:col>18</xdr:col>
      <xdr:colOff>201698</xdr:colOff>
      <xdr:row>683</xdr:row>
      <xdr:rowOff>144777</xdr:rowOff>
    </xdr:to>
    <xdr:grpSp>
      <xdr:nvGrpSpPr>
        <xdr:cNvPr id="395" name="グループ化 394"/>
        <xdr:cNvGrpSpPr/>
      </xdr:nvGrpSpPr>
      <xdr:grpSpPr>
        <a:xfrm>
          <a:off x="10269680" y="165638514"/>
          <a:ext cx="1198732" cy="513406"/>
          <a:chOff x="12088090" y="139532591"/>
          <a:chExt cx="1223473" cy="508458"/>
        </a:xfrm>
      </xdr:grpSpPr>
      <xdr:sp macro="" textlink="">
        <xdr:nvSpPr>
          <xdr:cNvPr id="396" name="円形吹き出し 395"/>
          <xdr:cNvSpPr/>
        </xdr:nvSpPr>
        <xdr:spPr>
          <a:xfrm>
            <a:off x="12088090" y="139568778"/>
            <a:ext cx="1223473" cy="472271"/>
          </a:xfrm>
          <a:prstGeom prst="wedgeEllipseCallout">
            <a:avLst>
              <a:gd name="adj1" fmla="val -28984"/>
              <a:gd name="adj2" fmla="val 75894"/>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7" name="正方形/長方形 396"/>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16</xdr:col>
      <xdr:colOff>408214</xdr:colOff>
      <xdr:row>694</xdr:row>
      <xdr:rowOff>122464</xdr:rowOff>
    </xdr:from>
    <xdr:to>
      <xdr:col>18</xdr:col>
      <xdr:colOff>246232</xdr:colOff>
      <xdr:row>696</xdr:row>
      <xdr:rowOff>146013</xdr:rowOff>
    </xdr:to>
    <xdr:grpSp>
      <xdr:nvGrpSpPr>
        <xdr:cNvPr id="425" name="グループ化 424"/>
        <xdr:cNvGrpSpPr/>
      </xdr:nvGrpSpPr>
      <xdr:grpSpPr>
        <a:xfrm>
          <a:off x="10314214" y="168687750"/>
          <a:ext cx="1198732" cy="513406"/>
          <a:chOff x="12088090" y="139532591"/>
          <a:chExt cx="1223473" cy="508458"/>
        </a:xfrm>
      </xdr:grpSpPr>
      <xdr:sp macro="" textlink="">
        <xdr:nvSpPr>
          <xdr:cNvPr id="430" name="円形吹き出し 429"/>
          <xdr:cNvSpPr/>
        </xdr:nvSpPr>
        <xdr:spPr>
          <a:xfrm>
            <a:off x="12088090" y="139568778"/>
            <a:ext cx="1223473" cy="472271"/>
          </a:xfrm>
          <a:prstGeom prst="wedgeEllipseCallout">
            <a:avLst>
              <a:gd name="adj1" fmla="val -28984"/>
              <a:gd name="adj2" fmla="val 75894"/>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32" name="正方形/長方形 431"/>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oneCellAnchor>
    <xdr:from>
      <xdr:col>7</xdr:col>
      <xdr:colOff>408214</xdr:colOff>
      <xdr:row>509</xdr:row>
      <xdr:rowOff>27215</xdr:rowOff>
    </xdr:from>
    <xdr:ext cx="2255041" cy="937629"/>
    <xdr:sp macro="" textlink="">
      <xdr:nvSpPr>
        <xdr:cNvPr id="434" name="正方形/長方形 433"/>
        <xdr:cNvSpPr/>
      </xdr:nvSpPr>
      <xdr:spPr>
        <a:xfrm>
          <a:off x="4844143" y="122695608"/>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54428</xdr:colOff>
      <xdr:row>558</xdr:row>
      <xdr:rowOff>68036</xdr:rowOff>
    </xdr:from>
    <xdr:to>
      <xdr:col>17</xdr:col>
      <xdr:colOff>608610</xdr:colOff>
      <xdr:row>559</xdr:row>
      <xdr:rowOff>204108</xdr:rowOff>
    </xdr:to>
    <xdr:sp macro="" textlink="">
      <xdr:nvSpPr>
        <xdr:cNvPr id="454" name="角丸四角形 453">
          <a:hlinkClick xmlns:r="http://schemas.openxmlformats.org/officeDocument/2006/relationships" r:id="rId48"/>
        </xdr:cNvPr>
        <xdr:cNvSpPr/>
      </xdr:nvSpPr>
      <xdr:spPr>
        <a:xfrm>
          <a:off x="8599714" y="134737929"/>
          <a:ext cx="2595253" cy="381000"/>
        </a:xfrm>
        <a:prstGeom prst="roundRect">
          <a:avLst/>
        </a:prstGeom>
        <a:solidFill>
          <a:schemeClr val="accent3"/>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ステップ３へ</a:t>
          </a:r>
        </a:p>
      </xdr:txBody>
    </xdr:sp>
    <xdr:clientData/>
  </xdr:twoCellAnchor>
  <xdr:twoCellAnchor>
    <xdr:from>
      <xdr:col>14</xdr:col>
      <xdr:colOff>54428</xdr:colOff>
      <xdr:row>562</xdr:row>
      <xdr:rowOff>68036</xdr:rowOff>
    </xdr:from>
    <xdr:to>
      <xdr:col>17</xdr:col>
      <xdr:colOff>608610</xdr:colOff>
      <xdr:row>563</xdr:row>
      <xdr:rowOff>204108</xdr:rowOff>
    </xdr:to>
    <xdr:sp macro="" textlink="">
      <xdr:nvSpPr>
        <xdr:cNvPr id="456" name="角丸四角形 455">
          <a:hlinkClick xmlns:r="http://schemas.openxmlformats.org/officeDocument/2006/relationships" r:id="rId49"/>
        </xdr:cNvPr>
        <xdr:cNvSpPr/>
      </xdr:nvSpPr>
      <xdr:spPr>
        <a:xfrm>
          <a:off x="8599714" y="134737929"/>
          <a:ext cx="2595253" cy="381000"/>
        </a:xfrm>
        <a:prstGeom prst="roundRect">
          <a:avLst/>
        </a:prstGeom>
        <a:solidFill>
          <a:schemeClr val="accent3"/>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ステップ２ー（３）へ</a:t>
          </a:r>
        </a:p>
      </xdr:txBody>
    </xdr:sp>
    <xdr:clientData/>
  </xdr:twoCellAnchor>
  <xdr:twoCellAnchor>
    <xdr:from>
      <xdr:col>6</xdr:col>
      <xdr:colOff>381000</xdr:colOff>
      <xdr:row>711</xdr:row>
      <xdr:rowOff>13606</xdr:rowOff>
    </xdr:from>
    <xdr:to>
      <xdr:col>11</xdr:col>
      <xdr:colOff>81643</xdr:colOff>
      <xdr:row>712</xdr:row>
      <xdr:rowOff>145967</xdr:rowOff>
    </xdr:to>
    <xdr:sp macro="" textlink="">
      <xdr:nvSpPr>
        <xdr:cNvPr id="457" name="角丸四角形 456">
          <a:hlinkClick xmlns:r="http://schemas.openxmlformats.org/officeDocument/2006/relationships" r:id="rId50"/>
        </xdr:cNvPr>
        <xdr:cNvSpPr/>
      </xdr:nvSpPr>
      <xdr:spPr>
        <a:xfrm>
          <a:off x="4136571" y="171654106"/>
          <a:ext cx="3102429" cy="377290"/>
        </a:xfrm>
        <a:prstGeom prst="roundRect">
          <a:avLst/>
        </a:prstGeom>
        <a:solidFill>
          <a:schemeClr val="accent3"/>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ステップ２ー（３）ー②に戻る</a:t>
          </a:r>
        </a:p>
      </xdr:txBody>
    </xdr:sp>
    <xdr:clientData/>
  </xdr:twoCellAnchor>
  <xdr:twoCellAnchor>
    <xdr:from>
      <xdr:col>11</xdr:col>
      <xdr:colOff>115138</xdr:colOff>
      <xdr:row>711</xdr:row>
      <xdr:rowOff>169350</xdr:rowOff>
    </xdr:from>
    <xdr:to>
      <xdr:col>13</xdr:col>
      <xdr:colOff>277633</xdr:colOff>
      <xdr:row>713</xdr:row>
      <xdr:rowOff>192979</xdr:rowOff>
    </xdr:to>
    <xdr:grpSp>
      <xdr:nvGrpSpPr>
        <xdr:cNvPr id="458" name="グループ化 457"/>
        <xdr:cNvGrpSpPr/>
      </xdr:nvGrpSpPr>
      <xdr:grpSpPr>
        <a:xfrm>
          <a:off x="7272495" y="172789564"/>
          <a:ext cx="1196638" cy="513486"/>
          <a:chOff x="12088090" y="139532591"/>
          <a:chExt cx="1223473" cy="508539"/>
        </a:xfrm>
      </xdr:grpSpPr>
      <xdr:sp macro="" textlink="">
        <xdr:nvSpPr>
          <xdr:cNvPr id="459" name="円形吹き出し 458"/>
          <xdr:cNvSpPr/>
        </xdr:nvSpPr>
        <xdr:spPr>
          <a:xfrm>
            <a:off x="12088090" y="139568859"/>
            <a:ext cx="1223473" cy="472271"/>
          </a:xfrm>
          <a:prstGeom prst="wedgeEllipseCallout">
            <a:avLst>
              <a:gd name="adj1" fmla="val -59439"/>
              <a:gd name="adj2" fmla="val -28324"/>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0" name="正方形/長方形 459"/>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11</xdr:col>
      <xdr:colOff>489857</xdr:colOff>
      <xdr:row>380</xdr:row>
      <xdr:rowOff>54430</xdr:rowOff>
    </xdr:from>
    <xdr:to>
      <xdr:col>17</xdr:col>
      <xdr:colOff>393008</xdr:colOff>
      <xdr:row>385</xdr:row>
      <xdr:rowOff>163286</xdr:rowOff>
    </xdr:to>
    <xdr:grpSp>
      <xdr:nvGrpSpPr>
        <xdr:cNvPr id="47" name="グループ化 46"/>
        <xdr:cNvGrpSpPr/>
      </xdr:nvGrpSpPr>
      <xdr:grpSpPr>
        <a:xfrm>
          <a:off x="7647214" y="91426394"/>
          <a:ext cx="3332151" cy="1333499"/>
          <a:chOff x="7647214" y="91426394"/>
          <a:chExt cx="3332151" cy="1333499"/>
        </a:xfrm>
      </xdr:grpSpPr>
      <xdr:sp macro="" textlink="">
        <xdr:nvSpPr>
          <xdr:cNvPr id="398" name="額縁 397">
            <a:hlinkClick xmlns:r="http://schemas.openxmlformats.org/officeDocument/2006/relationships" r:id="rId51"/>
          </xdr:cNvPr>
          <xdr:cNvSpPr/>
        </xdr:nvSpPr>
        <xdr:spPr>
          <a:xfrm>
            <a:off x="8638937" y="91970679"/>
            <a:ext cx="2340428" cy="789214"/>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t>（参考）退学と廃止のスカラ</a:t>
            </a:r>
            <a:r>
              <a:rPr kumimoji="1" lang="en-US" altLang="ja-JP" sz="1300" b="1"/>
              <a:t>AC</a:t>
            </a:r>
            <a:r>
              <a:rPr kumimoji="1" lang="ja-JP" altLang="en-US" sz="1300" b="1"/>
              <a:t>入力時の違い</a:t>
            </a:r>
          </a:p>
        </xdr:txBody>
      </xdr:sp>
      <xdr:grpSp>
        <xdr:nvGrpSpPr>
          <xdr:cNvPr id="46" name="グループ化 45"/>
          <xdr:cNvGrpSpPr/>
        </xdr:nvGrpSpPr>
        <xdr:grpSpPr>
          <a:xfrm>
            <a:off x="7647214" y="91426394"/>
            <a:ext cx="1211037" cy="483721"/>
            <a:chOff x="7524750" y="91371966"/>
            <a:chExt cx="1211037" cy="483721"/>
          </a:xfrm>
        </xdr:grpSpPr>
        <xdr:sp macro="" textlink="">
          <xdr:nvSpPr>
            <xdr:cNvPr id="399" name="円形吹き出し 398"/>
            <xdr:cNvSpPr/>
          </xdr:nvSpPr>
          <xdr:spPr>
            <a:xfrm>
              <a:off x="7524750" y="91373530"/>
              <a:ext cx="1211037" cy="476249"/>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0" name="正方形/長方形 399"/>
            <xdr:cNvSpPr/>
          </xdr:nvSpPr>
          <xdr:spPr>
            <a:xfrm>
              <a:off x="7627921" y="91371966"/>
              <a:ext cx="1024704" cy="483721"/>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grpSp>
    <xdr:clientData/>
  </xdr:twoCellAnchor>
  <xdr:twoCellAnchor>
    <xdr:from>
      <xdr:col>4</xdr:col>
      <xdr:colOff>435428</xdr:colOff>
      <xdr:row>237</xdr:row>
      <xdr:rowOff>108857</xdr:rowOff>
    </xdr:from>
    <xdr:to>
      <xdr:col>7</xdr:col>
      <xdr:colOff>435427</xdr:colOff>
      <xdr:row>239</xdr:row>
      <xdr:rowOff>149678</xdr:rowOff>
    </xdr:to>
    <xdr:sp macro="" textlink="">
      <xdr:nvSpPr>
        <xdr:cNvPr id="90" name="正方形/長方形 89"/>
        <xdr:cNvSpPr/>
      </xdr:nvSpPr>
      <xdr:spPr>
        <a:xfrm>
          <a:off x="2830285" y="56347178"/>
          <a:ext cx="2041071" cy="53067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379405</xdr:colOff>
      <xdr:row>234</xdr:row>
      <xdr:rowOff>122464</xdr:rowOff>
    </xdr:from>
    <xdr:to>
      <xdr:col>14</xdr:col>
      <xdr:colOff>95250</xdr:colOff>
      <xdr:row>238</xdr:row>
      <xdr:rowOff>160661</xdr:rowOff>
    </xdr:to>
    <xdr:cxnSp macro="">
      <xdr:nvCxnSpPr>
        <xdr:cNvPr id="131" name="直線コネクタ 130"/>
        <xdr:cNvCxnSpPr>
          <a:stCxn id="125" idx="3"/>
        </xdr:cNvCxnSpPr>
      </xdr:nvCxnSpPr>
      <xdr:spPr>
        <a:xfrm flipV="1">
          <a:off x="2774262" y="52605214"/>
          <a:ext cx="5866274" cy="101791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666750</xdr:colOff>
      <xdr:row>302</xdr:row>
      <xdr:rowOff>95250</xdr:rowOff>
    </xdr:from>
    <xdr:to>
      <xdr:col>10</xdr:col>
      <xdr:colOff>163286</xdr:colOff>
      <xdr:row>303</xdr:row>
      <xdr:rowOff>176893</xdr:rowOff>
    </xdr:to>
    <xdr:sp macro="" textlink="">
      <xdr:nvSpPr>
        <xdr:cNvPr id="115" name="正方形/長方形 114"/>
        <xdr:cNvSpPr/>
      </xdr:nvSpPr>
      <xdr:spPr>
        <a:xfrm>
          <a:off x="5102679" y="72362786"/>
          <a:ext cx="1537607" cy="3265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312967</xdr:colOff>
      <xdr:row>412</xdr:row>
      <xdr:rowOff>122465</xdr:rowOff>
    </xdr:from>
    <xdr:to>
      <xdr:col>23</xdr:col>
      <xdr:colOff>489859</xdr:colOff>
      <xdr:row>413</xdr:row>
      <xdr:rowOff>204107</xdr:rowOff>
    </xdr:to>
    <xdr:sp macro="" textlink="">
      <xdr:nvSpPr>
        <xdr:cNvPr id="424" name="正方形/長方形 423"/>
        <xdr:cNvSpPr/>
      </xdr:nvSpPr>
      <xdr:spPr>
        <a:xfrm>
          <a:off x="13294181" y="99577072"/>
          <a:ext cx="1537607" cy="3265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449036</xdr:colOff>
      <xdr:row>596</xdr:row>
      <xdr:rowOff>190500</xdr:rowOff>
    </xdr:from>
    <xdr:to>
      <xdr:col>7</xdr:col>
      <xdr:colOff>421821</xdr:colOff>
      <xdr:row>598</xdr:row>
      <xdr:rowOff>176893</xdr:rowOff>
    </xdr:to>
    <xdr:sp macro="" textlink="">
      <xdr:nvSpPr>
        <xdr:cNvPr id="228" name="正方形/長方形 227"/>
        <xdr:cNvSpPr/>
      </xdr:nvSpPr>
      <xdr:spPr>
        <a:xfrm>
          <a:off x="2843893" y="145052143"/>
          <a:ext cx="2013857" cy="4762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462643</xdr:colOff>
      <xdr:row>620</xdr:row>
      <xdr:rowOff>190499</xdr:rowOff>
    </xdr:from>
    <xdr:to>
      <xdr:col>6</xdr:col>
      <xdr:colOff>571500</xdr:colOff>
      <xdr:row>621</xdr:row>
      <xdr:rowOff>95251</xdr:rowOff>
    </xdr:to>
    <xdr:sp macro="" textlink="">
      <xdr:nvSpPr>
        <xdr:cNvPr id="433" name="正方形/長方形 432"/>
        <xdr:cNvSpPr/>
      </xdr:nvSpPr>
      <xdr:spPr>
        <a:xfrm>
          <a:off x="3537857" y="150930428"/>
          <a:ext cx="789214" cy="1496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noFill/>
        <a:ln w="9525" cmpd="sng">
          <a:noFill/>
        </a:ln>
      </a:spPr>
      <a:bodyPr vertOverflow="clip" horzOverflow="clip" wrap="square" lIns="0" tIns="0" rIns="0" bIns="0" rtlCol="0" anchor="t"/>
      <a:lstStyle>
        <a:defPPr marL="0" marR="0" indent="0" algn="l" defTabSz="914400" eaLnBrk="1" fontAlgn="auto" latinLnBrk="0" hangingPunct="1">
          <a:lnSpc>
            <a:spcPct val="100000"/>
          </a:lnSpc>
          <a:spcBef>
            <a:spcPts val="0"/>
          </a:spcBef>
          <a:spcAft>
            <a:spcPts val="0"/>
          </a:spcAft>
          <a:buClrTx/>
          <a:buSzTx/>
          <a:buFontTx/>
          <a:buNone/>
          <a:tabLst/>
          <a:defRPr kumimoji="1" sz="1000">
            <a:latin typeface="Arial" panose="020B0604020202020204" pitchFamily="34" charset="0"/>
            <a:ea typeface="BIZ UDPゴシック" panose="020B0400000000000000" pitchFamily="50" charset="-128"/>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BR33"/>
  <sheetViews>
    <sheetView showGridLines="0" tabSelected="1" view="pageBreakPreview" zoomScaleNormal="160" zoomScaleSheetLayoutView="100" workbookViewId="0">
      <selection activeCell="BW11" sqref="BW11"/>
    </sheetView>
  </sheetViews>
  <sheetFormatPr defaultColWidth="2.25" defaultRowHeight="13.5" customHeight="1"/>
  <cols>
    <col min="1" max="6" width="3.125" style="134" customWidth="1"/>
    <col min="7" max="14" width="3.125" style="3" customWidth="1"/>
    <col min="15" max="15" width="3.125" style="33" customWidth="1"/>
    <col min="16" max="22" width="3.125" style="134" customWidth="1"/>
    <col min="23" max="29" width="3.125" style="3" customWidth="1"/>
    <col min="30" max="36" width="3.125" style="35" customWidth="1"/>
    <col min="37" max="70" width="0" style="3" hidden="1" customWidth="1"/>
    <col min="71" max="16384" width="2.25" style="3"/>
  </cols>
  <sheetData>
    <row r="1" spans="1:40" ht="30" customHeight="1" thickBot="1">
      <c r="A1" s="318" t="s">
        <v>64</v>
      </c>
      <c r="B1" s="318"/>
      <c r="C1" s="318"/>
      <c r="D1" s="318"/>
      <c r="E1" s="318"/>
      <c r="F1" s="318"/>
      <c r="G1" s="318"/>
      <c r="H1" s="318"/>
      <c r="I1" s="318"/>
      <c r="J1" s="318"/>
      <c r="K1" s="318"/>
      <c r="L1" s="318"/>
      <c r="M1" s="318"/>
      <c r="N1" s="318"/>
      <c r="O1" s="318"/>
      <c r="P1" s="318"/>
      <c r="Q1" s="318"/>
      <c r="R1" s="318"/>
      <c r="S1" s="318"/>
      <c r="U1" s="339" t="s">
        <v>121</v>
      </c>
      <c r="V1" s="340"/>
      <c r="W1" s="340"/>
      <c r="X1" s="340"/>
      <c r="Y1" s="340"/>
      <c r="Z1" s="340"/>
      <c r="AA1" s="340"/>
      <c r="AB1" s="340"/>
      <c r="AC1" s="340"/>
      <c r="AD1" s="340"/>
      <c r="AE1" s="340"/>
      <c r="AF1" s="340"/>
      <c r="AG1" s="340"/>
      <c r="AH1" s="340"/>
      <c r="AI1" s="341"/>
    </row>
    <row r="2" spans="1:40" ht="24.95" customHeight="1">
      <c r="B2" s="319" t="s">
        <v>146</v>
      </c>
      <c r="C2" s="320"/>
      <c r="D2" s="320"/>
      <c r="E2" s="320"/>
      <c r="F2" s="320"/>
      <c r="G2" s="320"/>
      <c r="H2" s="320"/>
      <c r="I2" s="320"/>
      <c r="J2" s="320"/>
      <c r="K2" s="320"/>
      <c r="L2" s="320"/>
      <c r="M2" s="320"/>
      <c r="N2" s="320"/>
      <c r="O2" s="320"/>
      <c r="P2" s="320"/>
      <c r="Q2" s="320"/>
      <c r="R2" s="320"/>
      <c r="S2" s="135"/>
      <c r="U2" s="319" t="s">
        <v>122</v>
      </c>
      <c r="V2" s="320"/>
      <c r="W2" s="320"/>
      <c r="X2" s="320"/>
      <c r="Y2" s="320"/>
      <c r="Z2" s="320"/>
      <c r="AA2" s="320"/>
      <c r="AB2" s="320"/>
      <c r="AC2" s="320"/>
      <c r="AD2" s="320"/>
      <c r="AE2" s="320"/>
      <c r="AF2" s="320"/>
      <c r="AG2" s="320"/>
      <c r="AH2" s="320"/>
      <c r="AI2" s="320"/>
      <c r="AJ2" s="136"/>
    </row>
    <row r="3" spans="1:40" ht="24.95" customHeight="1">
      <c r="B3" s="320"/>
      <c r="C3" s="320"/>
      <c r="D3" s="320"/>
      <c r="E3" s="320"/>
      <c r="F3" s="320"/>
      <c r="G3" s="320"/>
      <c r="H3" s="320"/>
      <c r="I3" s="320"/>
      <c r="J3" s="320"/>
      <c r="K3" s="320"/>
      <c r="L3" s="320"/>
      <c r="M3" s="320"/>
      <c r="N3" s="320"/>
      <c r="O3" s="320"/>
      <c r="P3" s="320"/>
      <c r="Q3" s="320"/>
      <c r="R3" s="320"/>
      <c r="S3" s="135"/>
      <c r="U3" s="320"/>
      <c r="V3" s="320"/>
      <c r="W3" s="320"/>
      <c r="X3" s="320"/>
      <c r="Y3" s="320"/>
      <c r="Z3" s="320"/>
      <c r="AA3" s="320"/>
      <c r="AB3" s="320"/>
      <c r="AC3" s="320"/>
      <c r="AD3" s="320"/>
      <c r="AE3" s="320"/>
      <c r="AF3" s="320"/>
      <c r="AG3" s="320"/>
      <c r="AH3" s="320"/>
      <c r="AI3" s="320"/>
      <c r="AJ3" s="136"/>
    </row>
    <row r="4" spans="1:40" ht="6" customHeight="1" thickBot="1">
      <c r="A4" s="136"/>
      <c r="B4" s="136"/>
      <c r="C4" s="136"/>
      <c r="D4" s="136"/>
      <c r="E4" s="136"/>
      <c r="F4" s="136"/>
      <c r="G4" s="136"/>
      <c r="H4" s="136"/>
      <c r="I4" s="136"/>
      <c r="J4" s="136"/>
      <c r="K4" s="136"/>
      <c r="L4" s="136"/>
      <c r="M4" s="136"/>
      <c r="N4" s="136"/>
      <c r="O4" s="136"/>
      <c r="P4" s="136"/>
      <c r="Q4" s="136"/>
      <c r="R4" s="136"/>
      <c r="S4" s="135"/>
      <c r="U4" s="136"/>
      <c r="V4" s="136"/>
      <c r="W4" s="136"/>
      <c r="X4" s="136"/>
      <c r="Y4" s="136"/>
      <c r="Z4" s="136"/>
      <c r="AA4" s="136"/>
      <c r="AB4" s="136"/>
      <c r="AC4" s="136"/>
      <c r="AD4" s="136"/>
      <c r="AE4" s="136"/>
      <c r="AF4" s="136"/>
      <c r="AG4" s="136"/>
      <c r="AH4" s="136"/>
      <c r="AI4" s="136"/>
      <c r="AJ4" s="136"/>
    </row>
    <row r="5" spans="1:40" ht="14.85" customHeight="1">
      <c r="A5" s="321" t="s">
        <v>302</v>
      </c>
      <c r="B5" s="322"/>
      <c r="C5" s="322"/>
      <c r="D5" s="322"/>
      <c r="E5" s="323"/>
      <c r="F5" s="324"/>
      <c r="G5" s="325"/>
      <c r="H5" s="325"/>
      <c r="I5" s="325"/>
      <c r="J5" s="325"/>
      <c r="K5" s="325"/>
      <c r="L5" s="325"/>
      <c r="M5" s="325"/>
      <c r="N5" s="325"/>
      <c r="O5" s="326"/>
      <c r="P5" s="330" t="str">
        <f>IF(F5="","未入力","OK")</f>
        <v>未入力</v>
      </c>
      <c r="Q5" s="331"/>
      <c r="R5" s="202"/>
      <c r="S5" s="332">
        <f>IF(P5="OK",0,1)</f>
        <v>1</v>
      </c>
      <c r="U5" s="322" t="s">
        <v>65</v>
      </c>
      <c r="V5" s="322"/>
      <c r="W5" s="322"/>
      <c r="X5" s="322"/>
      <c r="Y5" s="323"/>
      <c r="Z5" s="333" t="s">
        <v>66</v>
      </c>
      <c r="AA5" s="334"/>
      <c r="AB5" s="334"/>
      <c r="AC5" s="334"/>
      <c r="AD5" s="334"/>
      <c r="AE5" s="335"/>
      <c r="AF5" s="330" t="str">
        <f>IF(Z5="","未入力","OK")</f>
        <v>OK</v>
      </c>
      <c r="AG5" s="331"/>
      <c r="AH5" s="205"/>
      <c r="AI5" s="205"/>
      <c r="AJ5" s="342">
        <f>IF(AF5="OK",0,1)</f>
        <v>0</v>
      </c>
      <c r="AL5" s="3" t="s">
        <v>66</v>
      </c>
      <c r="AN5" s="3" t="s">
        <v>12</v>
      </c>
    </row>
    <row r="6" spans="1:40" ht="14.85" customHeight="1" thickBot="1">
      <c r="A6" s="322"/>
      <c r="B6" s="322"/>
      <c r="C6" s="322"/>
      <c r="D6" s="322"/>
      <c r="E6" s="323"/>
      <c r="F6" s="327"/>
      <c r="G6" s="328"/>
      <c r="H6" s="328"/>
      <c r="I6" s="328"/>
      <c r="J6" s="328"/>
      <c r="K6" s="328"/>
      <c r="L6" s="328"/>
      <c r="M6" s="328"/>
      <c r="N6" s="328"/>
      <c r="O6" s="329"/>
      <c r="P6" s="330"/>
      <c r="Q6" s="331"/>
      <c r="R6" s="202"/>
      <c r="S6" s="332"/>
      <c r="U6" s="322"/>
      <c r="V6" s="322"/>
      <c r="W6" s="322"/>
      <c r="X6" s="322"/>
      <c r="Y6" s="323"/>
      <c r="Z6" s="336"/>
      <c r="AA6" s="337"/>
      <c r="AB6" s="337"/>
      <c r="AC6" s="337"/>
      <c r="AD6" s="337"/>
      <c r="AE6" s="338"/>
      <c r="AF6" s="330"/>
      <c r="AG6" s="331"/>
      <c r="AH6" s="205"/>
      <c r="AI6" s="205"/>
      <c r="AJ6" s="342"/>
      <c r="AL6" s="3" t="s">
        <v>67</v>
      </c>
      <c r="AN6" s="3" t="s">
        <v>68</v>
      </c>
    </row>
    <row r="7" spans="1:40" ht="14.85" customHeight="1">
      <c r="A7" s="322" t="s">
        <v>69</v>
      </c>
      <c r="B7" s="322"/>
      <c r="C7" s="322"/>
      <c r="D7" s="322"/>
      <c r="E7" s="323"/>
      <c r="F7" s="343"/>
      <c r="G7" s="344"/>
      <c r="H7" s="344"/>
      <c r="I7" s="344"/>
      <c r="J7" s="344"/>
      <c r="K7" s="344"/>
      <c r="L7" s="344"/>
      <c r="M7" s="344"/>
      <c r="N7" s="344"/>
      <c r="O7" s="345"/>
      <c r="P7" s="330" t="str">
        <f>IF(F7="","未入力","OK")</f>
        <v>未入力</v>
      </c>
      <c r="Q7" s="331"/>
      <c r="R7" s="202"/>
      <c r="S7" s="332">
        <f>IF(P7="OK",0,1)</f>
        <v>1</v>
      </c>
      <c r="U7" s="349" t="s">
        <v>70</v>
      </c>
      <c r="V7" s="349"/>
      <c r="W7" s="349"/>
      <c r="X7" s="349"/>
      <c r="Y7" s="323"/>
      <c r="Z7" s="324"/>
      <c r="AA7" s="350"/>
      <c r="AB7" s="350"/>
      <c r="AC7" s="350"/>
      <c r="AD7" s="350"/>
      <c r="AE7" s="351"/>
      <c r="AF7" s="330" t="str">
        <f>IF(Z5="辞退（短縮卒業・修了）","OK",IF(Z7="","未入力","OK"))</f>
        <v>未入力</v>
      </c>
      <c r="AG7" s="331"/>
      <c r="AH7" s="205"/>
      <c r="AI7" s="205"/>
      <c r="AJ7" s="342">
        <f>IF(AF7="OK",0,1)</f>
        <v>1</v>
      </c>
      <c r="AN7" s="3" t="s">
        <v>44</v>
      </c>
    </row>
    <row r="8" spans="1:40" ht="14.85" customHeight="1" thickBot="1">
      <c r="A8" s="322"/>
      <c r="B8" s="322"/>
      <c r="C8" s="322"/>
      <c r="D8" s="322"/>
      <c r="E8" s="323"/>
      <c r="F8" s="346"/>
      <c r="G8" s="347"/>
      <c r="H8" s="347"/>
      <c r="I8" s="347"/>
      <c r="J8" s="347"/>
      <c r="K8" s="347"/>
      <c r="L8" s="347"/>
      <c r="M8" s="347"/>
      <c r="N8" s="347"/>
      <c r="O8" s="348"/>
      <c r="P8" s="330"/>
      <c r="Q8" s="331"/>
      <c r="R8" s="202"/>
      <c r="S8" s="342"/>
      <c r="T8" s="138"/>
      <c r="U8" s="349"/>
      <c r="V8" s="349"/>
      <c r="W8" s="349"/>
      <c r="X8" s="349"/>
      <c r="Y8" s="323"/>
      <c r="Z8" s="352"/>
      <c r="AA8" s="353"/>
      <c r="AB8" s="353"/>
      <c r="AC8" s="353"/>
      <c r="AD8" s="353"/>
      <c r="AE8" s="354"/>
      <c r="AF8" s="330"/>
      <c r="AG8" s="331"/>
      <c r="AH8" s="205"/>
      <c r="AI8" s="205"/>
      <c r="AJ8" s="342"/>
      <c r="AN8" s="3" t="s">
        <v>15</v>
      </c>
    </row>
    <row r="9" spans="1:40" ht="14.85" customHeight="1">
      <c r="A9" s="322" t="s">
        <v>71</v>
      </c>
      <c r="B9" s="322"/>
      <c r="C9" s="322"/>
      <c r="D9" s="322"/>
      <c r="E9" s="323"/>
      <c r="F9" s="343"/>
      <c r="G9" s="344"/>
      <c r="H9" s="344"/>
      <c r="I9" s="344"/>
      <c r="J9" s="344"/>
      <c r="K9" s="344"/>
      <c r="L9" s="344"/>
      <c r="M9" s="344"/>
      <c r="N9" s="344"/>
      <c r="O9" s="345"/>
      <c r="P9" s="330" t="str">
        <f>IF(F9="","未入力","OK")</f>
        <v>未入力</v>
      </c>
      <c r="Q9" s="331"/>
      <c r="R9" s="202"/>
      <c r="S9" s="342">
        <f>IF(P9="OK",0,1)</f>
        <v>1</v>
      </c>
      <c r="T9" s="138"/>
      <c r="AF9" s="206"/>
      <c r="AG9" s="206"/>
      <c r="AH9" s="206"/>
      <c r="AI9" s="206"/>
      <c r="AJ9" s="206"/>
    </row>
    <row r="10" spans="1:40" ht="14.85" customHeight="1" thickBot="1">
      <c r="A10" s="322"/>
      <c r="B10" s="322"/>
      <c r="C10" s="322"/>
      <c r="D10" s="322"/>
      <c r="E10" s="323"/>
      <c r="F10" s="346"/>
      <c r="G10" s="347"/>
      <c r="H10" s="347"/>
      <c r="I10" s="347"/>
      <c r="J10" s="347"/>
      <c r="K10" s="347"/>
      <c r="L10" s="347"/>
      <c r="M10" s="347"/>
      <c r="N10" s="347"/>
      <c r="O10" s="348"/>
      <c r="P10" s="330"/>
      <c r="Q10" s="331"/>
      <c r="R10" s="202"/>
      <c r="S10" s="342"/>
      <c r="T10" s="138"/>
      <c r="U10" s="139"/>
      <c r="W10" s="134"/>
      <c r="X10" s="134"/>
      <c r="Y10" s="134"/>
      <c r="Z10" s="134"/>
      <c r="AF10" s="206"/>
      <c r="AG10" s="206"/>
      <c r="AH10" s="206"/>
      <c r="AI10" s="206"/>
      <c r="AJ10" s="206"/>
    </row>
    <row r="11" spans="1:40" ht="14.85" customHeight="1">
      <c r="A11" s="349" t="s">
        <v>72</v>
      </c>
      <c r="B11" s="349"/>
      <c r="C11" s="349"/>
      <c r="D11" s="349"/>
      <c r="E11" s="323"/>
      <c r="F11" s="355"/>
      <c r="G11" s="356"/>
      <c r="H11" s="356"/>
      <c r="I11" s="356"/>
      <c r="J11" s="356"/>
      <c r="K11" s="356"/>
      <c r="L11" s="356"/>
      <c r="M11" s="356"/>
      <c r="N11" s="356"/>
      <c r="O11" s="357"/>
      <c r="P11" s="330" t="str">
        <f>IF(F11="","未入力","OK")</f>
        <v>未入力</v>
      </c>
      <c r="Q11" s="331"/>
      <c r="R11" s="202"/>
      <c r="S11" s="342">
        <f>IF(P11="OK",0,1)</f>
        <v>1</v>
      </c>
      <c r="T11" s="138"/>
      <c r="U11" s="140"/>
      <c r="V11" s="140"/>
      <c r="W11" s="140"/>
      <c r="X11" s="140"/>
      <c r="Y11" s="140"/>
      <c r="Z11" s="140"/>
      <c r="AA11" s="141"/>
      <c r="AB11" s="141"/>
      <c r="AC11" s="141"/>
      <c r="AD11" s="141"/>
      <c r="AE11" s="141"/>
      <c r="AF11" s="207"/>
      <c r="AG11" s="207"/>
      <c r="AH11" s="207"/>
      <c r="AI11" s="207"/>
      <c r="AJ11" s="207"/>
    </row>
    <row r="12" spans="1:40" ht="14.85" customHeight="1" thickBot="1">
      <c r="A12" s="349"/>
      <c r="B12" s="349"/>
      <c r="C12" s="349"/>
      <c r="D12" s="349"/>
      <c r="E12" s="323"/>
      <c r="F12" s="358"/>
      <c r="G12" s="359"/>
      <c r="H12" s="359"/>
      <c r="I12" s="359"/>
      <c r="J12" s="359"/>
      <c r="K12" s="359"/>
      <c r="L12" s="359"/>
      <c r="M12" s="359"/>
      <c r="N12" s="359"/>
      <c r="O12" s="360"/>
      <c r="P12" s="330"/>
      <c r="Q12" s="331"/>
      <c r="R12" s="202"/>
      <c r="S12" s="342"/>
      <c r="T12" s="138"/>
      <c r="U12" s="140"/>
      <c r="V12" s="140"/>
      <c r="W12" s="140"/>
      <c r="X12" s="140"/>
      <c r="Y12" s="140"/>
      <c r="Z12" s="140"/>
      <c r="AA12" s="141"/>
      <c r="AB12" s="141"/>
      <c r="AC12" s="141"/>
      <c r="AD12" s="141"/>
      <c r="AE12" s="141"/>
      <c r="AF12" s="207"/>
      <c r="AG12" s="207"/>
      <c r="AH12" s="207"/>
      <c r="AI12" s="207"/>
      <c r="AJ12" s="207"/>
    </row>
    <row r="13" spans="1:40" ht="14.85" customHeight="1">
      <c r="A13" s="361" t="s">
        <v>73</v>
      </c>
      <c r="B13" s="349"/>
      <c r="C13" s="349"/>
      <c r="D13" s="349"/>
      <c r="E13" s="323"/>
      <c r="F13" s="324"/>
      <c r="G13" s="325"/>
      <c r="H13" s="325"/>
      <c r="I13" s="325"/>
      <c r="J13" s="325"/>
      <c r="K13" s="325"/>
      <c r="L13" s="325"/>
      <c r="M13" s="325"/>
      <c r="N13" s="325"/>
      <c r="O13" s="326"/>
      <c r="P13" s="330" t="str">
        <f>IF(F13="","未入力","OK")</f>
        <v>未入力</v>
      </c>
      <c r="Q13" s="331"/>
      <c r="R13" s="202"/>
      <c r="S13" s="342">
        <f>IF(P13="OK",0,1)</f>
        <v>1</v>
      </c>
      <c r="T13" s="138"/>
      <c r="U13" s="142"/>
      <c r="V13" s="142"/>
      <c r="W13" s="142"/>
      <c r="X13" s="142"/>
      <c r="Y13" s="142"/>
      <c r="Z13" s="142"/>
      <c r="AA13" s="143"/>
      <c r="AB13" s="143"/>
      <c r="AC13" s="143"/>
      <c r="AD13" s="143"/>
      <c r="AE13" s="143"/>
      <c r="AF13" s="208"/>
      <c r="AG13" s="209"/>
      <c r="AH13" s="209"/>
      <c r="AI13" s="209"/>
      <c r="AJ13" s="207"/>
    </row>
    <row r="14" spans="1:40" ht="14.85" customHeight="1" thickBot="1">
      <c r="A14" s="349"/>
      <c r="B14" s="349"/>
      <c r="C14" s="349"/>
      <c r="D14" s="349"/>
      <c r="E14" s="323"/>
      <c r="F14" s="327"/>
      <c r="G14" s="328"/>
      <c r="H14" s="328"/>
      <c r="I14" s="328"/>
      <c r="J14" s="328"/>
      <c r="K14" s="328"/>
      <c r="L14" s="328"/>
      <c r="M14" s="328"/>
      <c r="N14" s="328"/>
      <c r="O14" s="329"/>
      <c r="P14" s="330"/>
      <c r="Q14" s="331"/>
      <c r="R14" s="202"/>
      <c r="S14" s="342"/>
      <c r="T14" s="138"/>
      <c r="U14" s="142"/>
      <c r="V14" s="142"/>
      <c r="W14" s="140"/>
      <c r="X14" s="140"/>
      <c r="Y14" s="140"/>
      <c r="Z14" s="140"/>
      <c r="AA14" s="144"/>
      <c r="AB14" s="144"/>
      <c r="AC14" s="145"/>
      <c r="AD14" s="145"/>
      <c r="AE14" s="145"/>
      <c r="AF14" s="210"/>
      <c r="AG14" s="207"/>
      <c r="AH14" s="207"/>
      <c r="AI14" s="207"/>
      <c r="AJ14" s="211"/>
    </row>
    <row r="15" spans="1:40" ht="14.85" customHeight="1">
      <c r="A15" s="322" t="s">
        <v>74</v>
      </c>
      <c r="B15" s="322"/>
      <c r="C15" s="322"/>
      <c r="D15" s="322"/>
      <c r="E15" s="323"/>
      <c r="F15" s="362"/>
      <c r="G15" s="350"/>
      <c r="H15" s="350"/>
      <c r="I15" s="350"/>
      <c r="J15" s="350"/>
      <c r="K15" s="350"/>
      <c r="L15" s="350"/>
      <c r="M15" s="350"/>
      <c r="N15" s="350"/>
      <c r="O15" s="351"/>
      <c r="P15" s="330" t="str">
        <f>IF(F15="","未入力","OK")</f>
        <v>未入力</v>
      </c>
      <c r="Q15" s="331"/>
      <c r="R15" s="202"/>
      <c r="S15" s="342">
        <f>IF(P15="OK",0,1)</f>
        <v>1</v>
      </c>
      <c r="T15" s="138"/>
      <c r="U15" s="142"/>
      <c r="V15" s="142"/>
      <c r="W15" s="140"/>
      <c r="X15" s="140"/>
      <c r="Y15" s="140"/>
      <c r="Z15" s="140"/>
      <c r="AA15" s="144"/>
      <c r="AB15" s="144"/>
      <c r="AC15" s="145"/>
      <c r="AD15" s="145"/>
      <c r="AE15" s="145"/>
      <c r="AF15" s="210"/>
      <c r="AG15" s="207"/>
      <c r="AH15" s="207"/>
      <c r="AI15" s="207"/>
      <c r="AJ15" s="211"/>
    </row>
    <row r="16" spans="1:40" ht="14.85" customHeight="1" thickBot="1">
      <c r="A16" s="322"/>
      <c r="B16" s="322"/>
      <c r="C16" s="322"/>
      <c r="D16" s="322"/>
      <c r="E16" s="323"/>
      <c r="F16" s="352"/>
      <c r="G16" s="353"/>
      <c r="H16" s="353"/>
      <c r="I16" s="353"/>
      <c r="J16" s="353"/>
      <c r="K16" s="353"/>
      <c r="L16" s="353"/>
      <c r="M16" s="353"/>
      <c r="N16" s="353"/>
      <c r="O16" s="354"/>
      <c r="P16" s="330"/>
      <c r="Q16" s="331"/>
      <c r="R16" s="202"/>
      <c r="S16" s="342"/>
      <c r="T16" s="138"/>
      <c r="U16" s="142"/>
      <c r="V16" s="142"/>
      <c r="W16" s="30"/>
      <c r="X16" s="30"/>
      <c r="Y16" s="30"/>
      <c r="Z16" s="30"/>
      <c r="AA16" s="146"/>
      <c r="AB16" s="30"/>
      <c r="AC16" s="30"/>
      <c r="AD16" s="30"/>
      <c r="AE16" s="30"/>
      <c r="AF16" s="209"/>
      <c r="AG16" s="209"/>
      <c r="AH16" s="209"/>
      <c r="AI16" s="207"/>
      <c r="AJ16" s="207"/>
    </row>
    <row r="17" spans="1:70" ht="14.85" customHeight="1">
      <c r="A17" s="322" t="s">
        <v>75</v>
      </c>
      <c r="B17" s="322"/>
      <c r="C17" s="322"/>
      <c r="D17" s="322"/>
      <c r="E17" s="323"/>
      <c r="F17" s="362"/>
      <c r="G17" s="350"/>
      <c r="H17" s="350"/>
      <c r="I17" s="350"/>
      <c r="J17" s="350"/>
      <c r="K17" s="350"/>
      <c r="L17" s="350"/>
      <c r="M17" s="350"/>
      <c r="N17" s="350"/>
      <c r="O17" s="351"/>
      <c r="P17" s="330" t="str">
        <f>IF(F17="","未入力","OK")</f>
        <v>未入力</v>
      </c>
      <c r="Q17" s="331"/>
      <c r="R17" s="202"/>
      <c r="S17" s="342">
        <f>IF(P17="OK",0,1)</f>
        <v>1</v>
      </c>
      <c r="T17" s="138"/>
      <c r="U17" s="142"/>
      <c r="V17" s="142"/>
      <c r="W17" s="142"/>
      <c r="X17" s="142"/>
      <c r="Y17" s="142"/>
      <c r="Z17" s="142"/>
      <c r="AA17" s="141"/>
      <c r="AB17" s="147"/>
      <c r="AC17" s="147"/>
      <c r="AD17" s="147"/>
      <c r="AE17" s="147"/>
      <c r="AF17" s="212"/>
      <c r="AG17" s="207"/>
      <c r="AH17" s="207"/>
      <c r="AI17" s="207"/>
      <c r="AJ17" s="207"/>
    </row>
    <row r="18" spans="1:70" ht="14.85" customHeight="1" thickBot="1">
      <c r="A18" s="322"/>
      <c r="B18" s="322"/>
      <c r="C18" s="322"/>
      <c r="D18" s="322"/>
      <c r="E18" s="323"/>
      <c r="F18" s="372"/>
      <c r="G18" s="373"/>
      <c r="H18" s="373"/>
      <c r="I18" s="373"/>
      <c r="J18" s="373"/>
      <c r="K18" s="373"/>
      <c r="L18" s="373"/>
      <c r="M18" s="373"/>
      <c r="N18" s="373"/>
      <c r="O18" s="374"/>
      <c r="P18" s="330"/>
      <c r="Q18" s="331"/>
      <c r="R18" s="202"/>
      <c r="S18" s="342"/>
      <c r="T18" s="138"/>
      <c r="U18" s="142"/>
      <c r="V18" s="142"/>
      <c r="W18" s="142"/>
      <c r="X18" s="142"/>
      <c r="Y18" s="142"/>
      <c r="Z18" s="142"/>
      <c r="AA18" s="147"/>
      <c r="AB18" s="147"/>
      <c r="AC18" s="147"/>
      <c r="AD18" s="147"/>
      <c r="AE18" s="147"/>
      <c r="AF18" s="212"/>
      <c r="AG18" s="207"/>
      <c r="AH18" s="207"/>
      <c r="AI18" s="207"/>
      <c r="AJ18" s="207"/>
    </row>
    <row r="19" spans="1:70" ht="14.85" customHeight="1" thickBot="1">
      <c r="A19" s="375" t="s">
        <v>127</v>
      </c>
      <c r="B19" s="349"/>
      <c r="C19" s="349"/>
      <c r="D19" s="349"/>
      <c r="E19" s="323"/>
      <c r="F19" s="376"/>
      <c r="G19" s="350"/>
      <c r="H19" s="350"/>
      <c r="I19" s="350"/>
      <c r="J19" s="350"/>
      <c r="K19" s="350"/>
      <c r="L19" s="350"/>
      <c r="M19" s="350"/>
      <c r="N19" s="350"/>
      <c r="O19" s="351"/>
      <c r="P19" s="330" t="str">
        <f>IF(F19="","未入力","OK")</f>
        <v>未入力</v>
      </c>
      <c r="Q19" s="331"/>
      <c r="R19" s="202"/>
      <c r="S19" s="342">
        <f>IF(P19="OK",0,1)</f>
        <v>1</v>
      </c>
      <c r="T19" s="138"/>
      <c r="U19" s="142"/>
      <c r="V19" s="142"/>
      <c r="W19" s="141"/>
      <c r="X19" s="141"/>
      <c r="Y19" s="141"/>
      <c r="Z19" s="141"/>
      <c r="AA19" s="148"/>
      <c r="AB19" s="149"/>
      <c r="AC19" s="149"/>
      <c r="AD19" s="149"/>
      <c r="AE19" s="149"/>
      <c r="AF19" s="213"/>
      <c r="AG19" s="207"/>
      <c r="AH19" s="207"/>
      <c r="AI19" s="207"/>
      <c r="AJ19" s="207"/>
    </row>
    <row r="20" spans="1:70" ht="14.85" customHeight="1" thickBot="1">
      <c r="A20" s="349"/>
      <c r="B20" s="349"/>
      <c r="C20" s="349"/>
      <c r="D20" s="349"/>
      <c r="E20" s="323"/>
      <c r="F20" s="352"/>
      <c r="G20" s="353"/>
      <c r="H20" s="353"/>
      <c r="I20" s="353"/>
      <c r="J20" s="353"/>
      <c r="K20" s="353"/>
      <c r="L20" s="353"/>
      <c r="M20" s="353"/>
      <c r="N20" s="353"/>
      <c r="O20" s="354"/>
      <c r="P20" s="330"/>
      <c r="Q20" s="331"/>
      <c r="R20" s="202"/>
      <c r="S20" s="342"/>
      <c r="T20" s="138"/>
      <c r="U20" s="142"/>
      <c r="V20" s="142"/>
      <c r="W20" s="141"/>
      <c r="X20" s="141"/>
      <c r="Y20" s="141"/>
      <c r="Z20" s="141"/>
      <c r="AA20" s="149"/>
      <c r="AB20" s="149"/>
      <c r="AC20" s="149"/>
      <c r="AD20" s="149"/>
      <c r="AE20" s="149"/>
      <c r="AF20" s="213"/>
      <c r="AG20" s="207"/>
      <c r="AH20" s="207"/>
      <c r="AI20" s="207"/>
      <c r="AJ20" s="207"/>
      <c r="AN20" s="377">
        <v>0</v>
      </c>
      <c r="AO20" s="378"/>
      <c r="AP20" s="377">
        <v>0</v>
      </c>
      <c r="AQ20" s="378"/>
      <c r="AR20" s="363" t="s">
        <v>76</v>
      </c>
      <c r="AS20" s="364"/>
      <c r="AT20" s="364"/>
      <c r="AU20" s="364"/>
      <c r="AV20" s="364"/>
      <c r="AW20" s="364"/>
      <c r="AX20" s="364"/>
      <c r="AY20" s="364"/>
      <c r="AZ20" s="364"/>
      <c r="BA20" s="364"/>
      <c r="BB20" s="365"/>
      <c r="BD20" s="377">
        <v>0</v>
      </c>
      <c r="BE20" s="378"/>
      <c r="BF20" s="377"/>
      <c r="BG20" s="378"/>
      <c r="BH20" s="363" t="s">
        <v>76</v>
      </c>
      <c r="BI20" s="364"/>
      <c r="BJ20" s="364"/>
      <c r="BK20" s="364"/>
      <c r="BL20" s="364"/>
      <c r="BM20" s="364"/>
      <c r="BN20" s="364"/>
      <c r="BO20" s="364"/>
      <c r="BP20" s="364"/>
      <c r="BQ20" s="364"/>
      <c r="BR20" s="365"/>
    </row>
    <row r="21" spans="1:70" ht="14.85" customHeight="1">
      <c r="A21" s="322" t="s">
        <v>112</v>
      </c>
      <c r="B21" s="322"/>
      <c r="C21" s="322"/>
      <c r="D21" s="322"/>
      <c r="E21" s="323"/>
      <c r="F21" s="376"/>
      <c r="G21" s="350"/>
      <c r="H21" s="350"/>
      <c r="I21" s="350"/>
      <c r="J21" s="350"/>
      <c r="K21" s="350"/>
      <c r="L21" s="350"/>
      <c r="M21" s="350"/>
      <c r="N21" s="350"/>
      <c r="O21" s="351"/>
      <c r="P21" s="330" t="str">
        <f>IF(F21="","未入力","OK")</f>
        <v>未入力</v>
      </c>
      <c r="Q21" s="331"/>
      <c r="R21" s="202"/>
      <c r="S21" s="342">
        <f>IF(P21="OK",0,1)</f>
        <v>1</v>
      </c>
      <c r="T21" s="138"/>
      <c r="U21" s="142"/>
      <c r="V21" s="142"/>
      <c r="W21" s="30"/>
      <c r="X21" s="30"/>
      <c r="Y21" s="30"/>
      <c r="Z21" s="30"/>
      <c r="AA21" s="30"/>
      <c r="AB21" s="30"/>
      <c r="AC21" s="30"/>
      <c r="AD21" s="141"/>
      <c r="AE21" s="141"/>
      <c r="AF21" s="207"/>
      <c r="AG21" s="207"/>
      <c r="AH21" s="207"/>
      <c r="AI21" s="207"/>
      <c r="AJ21" s="207"/>
      <c r="AN21" s="379"/>
      <c r="AO21" s="380"/>
      <c r="AP21" s="379"/>
      <c r="AQ21" s="380"/>
      <c r="AR21" s="366"/>
      <c r="AS21" s="367"/>
      <c r="AT21" s="367"/>
      <c r="AU21" s="367"/>
      <c r="AV21" s="367"/>
      <c r="AW21" s="367"/>
      <c r="AX21" s="367"/>
      <c r="AY21" s="367"/>
      <c r="AZ21" s="367"/>
      <c r="BA21" s="367"/>
      <c r="BB21" s="368"/>
      <c r="BD21" s="379"/>
      <c r="BE21" s="380"/>
      <c r="BF21" s="379"/>
      <c r="BG21" s="380"/>
      <c r="BH21" s="366"/>
      <c r="BI21" s="367"/>
      <c r="BJ21" s="367"/>
      <c r="BK21" s="367"/>
      <c r="BL21" s="367"/>
      <c r="BM21" s="367"/>
      <c r="BN21" s="367"/>
      <c r="BO21" s="367"/>
      <c r="BP21" s="367"/>
      <c r="BQ21" s="367"/>
      <c r="BR21" s="368"/>
    </row>
    <row r="22" spans="1:70" ht="14.85" customHeight="1" thickBot="1">
      <c r="A22" s="322"/>
      <c r="B22" s="322"/>
      <c r="C22" s="322"/>
      <c r="D22" s="322"/>
      <c r="E22" s="323"/>
      <c r="F22" s="352"/>
      <c r="G22" s="353"/>
      <c r="H22" s="353"/>
      <c r="I22" s="353"/>
      <c r="J22" s="353"/>
      <c r="K22" s="353"/>
      <c r="L22" s="353"/>
      <c r="M22" s="353"/>
      <c r="N22" s="353"/>
      <c r="O22" s="354"/>
      <c r="P22" s="330"/>
      <c r="Q22" s="331"/>
      <c r="R22" s="202"/>
      <c r="S22" s="342"/>
      <c r="T22" s="138"/>
      <c r="U22" s="139"/>
      <c r="V22" s="139"/>
      <c r="W22" s="33"/>
      <c r="X22" s="33"/>
      <c r="AF22" s="206"/>
      <c r="AG22" s="206"/>
      <c r="AH22" s="206"/>
      <c r="AI22" s="206"/>
      <c r="AJ22" s="206"/>
      <c r="AN22" s="379"/>
      <c r="AO22" s="380"/>
      <c r="AP22" s="379"/>
      <c r="AQ22" s="380"/>
      <c r="AR22" s="366"/>
      <c r="AS22" s="367"/>
      <c r="AT22" s="367"/>
      <c r="AU22" s="367"/>
      <c r="AV22" s="367"/>
      <c r="AW22" s="367"/>
      <c r="AX22" s="367"/>
      <c r="AY22" s="367"/>
      <c r="AZ22" s="367"/>
      <c r="BA22" s="367"/>
      <c r="BB22" s="368"/>
      <c r="BD22" s="379"/>
      <c r="BE22" s="380"/>
      <c r="BF22" s="379"/>
      <c r="BG22" s="380"/>
      <c r="BH22" s="366"/>
      <c r="BI22" s="367"/>
      <c r="BJ22" s="367"/>
      <c r="BK22" s="367"/>
      <c r="BL22" s="367"/>
      <c r="BM22" s="367"/>
      <c r="BN22" s="367"/>
      <c r="BO22" s="367"/>
      <c r="BP22" s="367"/>
      <c r="BQ22" s="367"/>
      <c r="BR22" s="368"/>
    </row>
    <row r="23" spans="1:70" ht="14.85" customHeight="1">
      <c r="A23" s="322" t="s">
        <v>113</v>
      </c>
      <c r="B23" s="322"/>
      <c r="C23" s="322"/>
      <c r="D23" s="322"/>
      <c r="E23" s="323"/>
      <c r="F23" s="376"/>
      <c r="G23" s="350"/>
      <c r="H23" s="350"/>
      <c r="I23" s="350"/>
      <c r="J23" s="350"/>
      <c r="K23" s="350"/>
      <c r="L23" s="350"/>
      <c r="M23" s="350"/>
      <c r="N23" s="350"/>
      <c r="O23" s="351"/>
      <c r="P23" s="203"/>
      <c r="Q23" s="203"/>
      <c r="R23" s="202"/>
      <c r="S23" s="204"/>
      <c r="T23" s="138"/>
      <c r="U23" s="139"/>
      <c r="V23" s="139"/>
      <c r="W23" s="33"/>
      <c r="X23" s="33"/>
      <c r="AF23" s="206"/>
      <c r="AG23" s="206"/>
      <c r="AH23" s="206"/>
      <c r="AI23" s="206"/>
      <c r="AJ23" s="206"/>
      <c r="AN23" s="379"/>
      <c r="AO23" s="380"/>
      <c r="AP23" s="379"/>
      <c r="AQ23" s="380"/>
      <c r="AR23" s="366"/>
      <c r="AS23" s="367"/>
      <c r="AT23" s="367"/>
      <c r="AU23" s="367"/>
      <c r="AV23" s="367"/>
      <c r="AW23" s="367"/>
      <c r="AX23" s="367"/>
      <c r="AY23" s="367"/>
      <c r="AZ23" s="367"/>
      <c r="BA23" s="367"/>
      <c r="BB23" s="368"/>
      <c r="BD23" s="379"/>
      <c r="BE23" s="380"/>
      <c r="BF23" s="379"/>
      <c r="BG23" s="380"/>
      <c r="BH23" s="366"/>
      <c r="BI23" s="367"/>
      <c r="BJ23" s="367"/>
      <c r="BK23" s="367"/>
      <c r="BL23" s="367"/>
      <c r="BM23" s="367"/>
      <c r="BN23" s="367"/>
      <c r="BO23" s="367"/>
      <c r="BP23" s="367"/>
      <c r="BQ23" s="367"/>
      <c r="BR23" s="368"/>
    </row>
    <row r="24" spans="1:70" ht="14.85" customHeight="1" thickBot="1">
      <c r="A24" s="322"/>
      <c r="B24" s="322"/>
      <c r="C24" s="322"/>
      <c r="D24" s="322"/>
      <c r="E24" s="323"/>
      <c r="F24" s="352"/>
      <c r="G24" s="353"/>
      <c r="H24" s="353"/>
      <c r="I24" s="353"/>
      <c r="J24" s="353"/>
      <c r="K24" s="353"/>
      <c r="L24" s="353"/>
      <c r="M24" s="353"/>
      <c r="N24" s="353"/>
      <c r="O24" s="354"/>
      <c r="P24" s="203"/>
      <c r="Q24" s="203"/>
      <c r="R24" s="202"/>
      <c r="S24" s="204"/>
      <c r="T24" s="138"/>
      <c r="U24" s="139"/>
      <c r="V24" s="139"/>
      <c r="W24" s="33"/>
      <c r="X24" s="33"/>
      <c r="AF24" s="206"/>
      <c r="AG24" s="206"/>
      <c r="AH24" s="206"/>
      <c r="AI24" s="206"/>
      <c r="AJ24" s="206"/>
      <c r="AN24" s="379"/>
      <c r="AO24" s="380"/>
      <c r="AP24" s="379"/>
      <c r="AQ24" s="380"/>
      <c r="AR24" s="366"/>
      <c r="AS24" s="367"/>
      <c r="AT24" s="367"/>
      <c r="AU24" s="367"/>
      <c r="AV24" s="367"/>
      <c r="AW24" s="367"/>
      <c r="AX24" s="367"/>
      <c r="AY24" s="367"/>
      <c r="AZ24" s="367"/>
      <c r="BA24" s="367"/>
      <c r="BB24" s="368"/>
      <c r="BD24" s="379"/>
      <c r="BE24" s="380"/>
      <c r="BF24" s="379"/>
      <c r="BG24" s="380"/>
      <c r="BH24" s="366"/>
      <c r="BI24" s="367"/>
      <c r="BJ24" s="367"/>
      <c r="BK24" s="367"/>
      <c r="BL24" s="367"/>
      <c r="BM24" s="367"/>
      <c r="BN24" s="367"/>
      <c r="BO24" s="367"/>
      <c r="BP24" s="367"/>
      <c r="BQ24" s="367"/>
      <c r="BR24" s="368"/>
    </row>
    <row r="25" spans="1:70" ht="14.85" customHeight="1" thickBot="1">
      <c r="A25" s="34"/>
      <c r="B25" s="34"/>
      <c r="C25" s="34"/>
      <c r="D25" s="34"/>
      <c r="G25" s="150"/>
      <c r="H25" s="150"/>
      <c r="I25" s="150"/>
      <c r="J25" s="150"/>
      <c r="K25" s="150"/>
      <c r="L25" s="150"/>
      <c r="M25" s="150"/>
      <c r="N25" s="150"/>
      <c r="O25" s="150"/>
      <c r="P25" s="32"/>
      <c r="Q25" s="32"/>
      <c r="R25" s="32"/>
      <c r="S25" s="151"/>
      <c r="T25" s="138"/>
      <c r="U25" s="139"/>
      <c r="V25" s="139"/>
      <c r="W25" s="33"/>
      <c r="X25" s="33"/>
      <c r="AF25" s="206"/>
      <c r="AG25" s="206"/>
      <c r="AH25" s="206"/>
      <c r="AI25" s="206"/>
      <c r="AJ25" s="206"/>
      <c r="AN25" s="381"/>
      <c r="AO25" s="382"/>
      <c r="AP25" s="381"/>
      <c r="AQ25" s="382"/>
      <c r="AR25" s="369"/>
      <c r="AS25" s="370"/>
      <c r="AT25" s="370"/>
      <c r="AU25" s="370"/>
      <c r="AV25" s="370"/>
      <c r="AW25" s="370"/>
      <c r="AX25" s="370"/>
      <c r="AY25" s="370"/>
      <c r="AZ25" s="370"/>
      <c r="BA25" s="370"/>
      <c r="BB25" s="371"/>
      <c r="BD25" s="381"/>
      <c r="BE25" s="382"/>
      <c r="BF25" s="381"/>
      <c r="BG25" s="382"/>
      <c r="BH25" s="369"/>
      <c r="BI25" s="370"/>
      <c r="BJ25" s="370"/>
      <c r="BK25" s="370"/>
      <c r="BL25" s="370"/>
      <c r="BM25" s="370"/>
      <c r="BN25" s="370"/>
      <c r="BO25" s="370"/>
      <c r="BP25" s="370"/>
      <c r="BQ25" s="370"/>
      <c r="BR25" s="371"/>
    </row>
    <row r="26" spans="1:70" ht="14.85" customHeight="1">
      <c r="B26" s="139"/>
      <c r="C26" s="383" t="s">
        <v>78</v>
      </c>
      <c r="D26" s="384"/>
      <c r="E26" s="384"/>
      <c r="F26" s="384"/>
      <c r="G26" s="390" t="str">
        <f>VLOOKUP(S26,AN20:BB29,5,FALSE)</f>
        <v>エラー：未入力項目があります。必要項目を全て入力してください。</v>
      </c>
      <c r="H26" s="391"/>
      <c r="I26" s="391"/>
      <c r="J26" s="391"/>
      <c r="K26" s="391"/>
      <c r="L26" s="391"/>
      <c r="M26" s="391"/>
      <c r="N26" s="391"/>
      <c r="O26" s="391"/>
      <c r="P26" s="392"/>
      <c r="Q26" s="139"/>
      <c r="R26" s="139"/>
      <c r="S26" s="399">
        <f>SUM(S5:S22)</f>
        <v>9</v>
      </c>
      <c r="T26" s="139"/>
      <c r="U26" s="152"/>
      <c r="V26" s="383" t="s">
        <v>79</v>
      </c>
      <c r="W26" s="384"/>
      <c r="X26" s="384"/>
      <c r="Y26" s="384"/>
      <c r="Z26" s="390" t="str">
        <f>IF(AJ26=0,"異動情報の入力完了です。","エラー：未入力項目があります。必要項目を全て入力してください。")</f>
        <v>エラー：未入力項目があります。必要項目を全て入力してください。</v>
      </c>
      <c r="AA26" s="391"/>
      <c r="AB26" s="391"/>
      <c r="AC26" s="391"/>
      <c r="AD26" s="391"/>
      <c r="AE26" s="391"/>
      <c r="AF26" s="391"/>
      <c r="AG26" s="391"/>
      <c r="AH26" s="391"/>
      <c r="AI26" s="392"/>
      <c r="AJ26" s="404">
        <f>AJ5+AJ7</f>
        <v>1</v>
      </c>
      <c r="AN26" s="400">
        <f>S26</f>
        <v>9</v>
      </c>
      <c r="AO26" s="378"/>
      <c r="AP26" s="400">
        <f>IF(S26&gt;0,1,2)</f>
        <v>1</v>
      </c>
      <c r="AQ26" s="378"/>
      <c r="AR26" s="363" t="s">
        <v>80</v>
      </c>
      <c r="AS26" s="364"/>
      <c r="AT26" s="364"/>
      <c r="AU26" s="364"/>
      <c r="AV26" s="364"/>
      <c r="AW26" s="364"/>
      <c r="AX26" s="364"/>
      <c r="AY26" s="364"/>
      <c r="AZ26" s="364"/>
      <c r="BA26" s="364"/>
      <c r="BB26" s="365"/>
      <c r="BD26" s="400">
        <v>1</v>
      </c>
      <c r="BE26" s="378"/>
      <c r="BF26" s="400"/>
      <c r="BG26" s="378"/>
      <c r="BH26" s="363" t="s">
        <v>80</v>
      </c>
      <c r="BI26" s="364"/>
      <c r="BJ26" s="364"/>
      <c r="BK26" s="364"/>
      <c r="BL26" s="364"/>
      <c r="BM26" s="364"/>
      <c r="BN26" s="364"/>
      <c r="BO26" s="364"/>
      <c r="BP26" s="364"/>
      <c r="BQ26" s="364"/>
      <c r="BR26" s="365"/>
    </row>
    <row r="27" spans="1:70" ht="14.85" customHeight="1">
      <c r="B27" s="139"/>
      <c r="C27" s="385"/>
      <c r="D27" s="386"/>
      <c r="E27" s="386"/>
      <c r="F27" s="386"/>
      <c r="G27" s="393"/>
      <c r="H27" s="394"/>
      <c r="I27" s="394"/>
      <c r="J27" s="394"/>
      <c r="K27" s="394"/>
      <c r="L27" s="394"/>
      <c r="M27" s="394"/>
      <c r="N27" s="394"/>
      <c r="O27" s="394"/>
      <c r="P27" s="395"/>
      <c r="Q27" s="139"/>
      <c r="R27" s="139"/>
      <c r="S27" s="399"/>
      <c r="T27" s="139"/>
      <c r="U27" s="152"/>
      <c r="V27" s="385"/>
      <c r="W27" s="386"/>
      <c r="X27" s="386"/>
      <c r="Y27" s="386"/>
      <c r="Z27" s="393"/>
      <c r="AA27" s="394"/>
      <c r="AB27" s="394"/>
      <c r="AC27" s="394"/>
      <c r="AD27" s="394"/>
      <c r="AE27" s="394"/>
      <c r="AF27" s="394"/>
      <c r="AG27" s="394"/>
      <c r="AH27" s="394"/>
      <c r="AI27" s="395"/>
      <c r="AJ27" s="404"/>
      <c r="AN27" s="379"/>
      <c r="AO27" s="380"/>
      <c r="AP27" s="379"/>
      <c r="AQ27" s="380"/>
      <c r="AR27" s="366"/>
      <c r="AS27" s="367"/>
      <c r="AT27" s="367"/>
      <c r="AU27" s="367"/>
      <c r="AV27" s="367"/>
      <c r="AW27" s="367"/>
      <c r="AX27" s="367"/>
      <c r="AY27" s="367"/>
      <c r="AZ27" s="367"/>
      <c r="BA27" s="367"/>
      <c r="BB27" s="368"/>
      <c r="BD27" s="379"/>
      <c r="BE27" s="380"/>
      <c r="BF27" s="379"/>
      <c r="BG27" s="380"/>
      <c r="BH27" s="366"/>
      <c r="BI27" s="367"/>
      <c r="BJ27" s="367"/>
      <c r="BK27" s="367"/>
      <c r="BL27" s="367"/>
      <c r="BM27" s="367"/>
      <c r="BN27" s="367"/>
      <c r="BO27" s="367"/>
      <c r="BP27" s="367"/>
      <c r="BQ27" s="367"/>
      <c r="BR27" s="368"/>
    </row>
    <row r="28" spans="1:70" ht="14.85" customHeight="1">
      <c r="C28" s="387"/>
      <c r="D28" s="386"/>
      <c r="E28" s="386"/>
      <c r="F28" s="386"/>
      <c r="G28" s="393"/>
      <c r="H28" s="394"/>
      <c r="I28" s="394"/>
      <c r="J28" s="394"/>
      <c r="K28" s="394"/>
      <c r="L28" s="394"/>
      <c r="M28" s="394"/>
      <c r="N28" s="394"/>
      <c r="O28" s="394"/>
      <c r="P28" s="395"/>
      <c r="Q28" s="139"/>
      <c r="R28" s="139"/>
      <c r="S28" s="399"/>
      <c r="U28" s="153"/>
      <c r="V28" s="387"/>
      <c r="W28" s="386"/>
      <c r="X28" s="386"/>
      <c r="Y28" s="386"/>
      <c r="Z28" s="393"/>
      <c r="AA28" s="394"/>
      <c r="AB28" s="394"/>
      <c r="AC28" s="394"/>
      <c r="AD28" s="394"/>
      <c r="AE28" s="394"/>
      <c r="AF28" s="394"/>
      <c r="AG28" s="394"/>
      <c r="AH28" s="394"/>
      <c r="AI28" s="395"/>
      <c r="AJ28" s="404"/>
      <c r="AN28" s="379"/>
      <c r="AO28" s="380"/>
      <c r="AP28" s="379"/>
      <c r="AQ28" s="380"/>
      <c r="AR28" s="366"/>
      <c r="AS28" s="367"/>
      <c r="AT28" s="367"/>
      <c r="AU28" s="367"/>
      <c r="AV28" s="367"/>
      <c r="AW28" s="367"/>
      <c r="AX28" s="367"/>
      <c r="AY28" s="367"/>
      <c r="AZ28" s="367"/>
      <c r="BA28" s="367"/>
      <c r="BB28" s="368"/>
      <c r="BD28" s="379"/>
      <c r="BE28" s="380"/>
      <c r="BF28" s="379"/>
      <c r="BG28" s="380"/>
      <c r="BH28" s="366"/>
      <c r="BI28" s="367"/>
      <c r="BJ28" s="367"/>
      <c r="BK28" s="367"/>
      <c r="BL28" s="367"/>
      <c r="BM28" s="367"/>
      <c r="BN28" s="367"/>
      <c r="BO28" s="367"/>
      <c r="BP28" s="367"/>
      <c r="BQ28" s="367"/>
      <c r="BR28" s="368"/>
    </row>
    <row r="29" spans="1:70" ht="14.85" customHeight="1" thickBot="1">
      <c r="C29" s="388"/>
      <c r="D29" s="389"/>
      <c r="E29" s="389"/>
      <c r="F29" s="389"/>
      <c r="G29" s="396"/>
      <c r="H29" s="397"/>
      <c r="I29" s="397"/>
      <c r="J29" s="397"/>
      <c r="K29" s="397"/>
      <c r="L29" s="397"/>
      <c r="M29" s="397"/>
      <c r="N29" s="397"/>
      <c r="O29" s="397"/>
      <c r="P29" s="398"/>
      <c r="S29" s="399"/>
      <c r="U29" s="153"/>
      <c r="V29" s="388"/>
      <c r="W29" s="389"/>
      <c r="X29" s="389"/>
      <c r="Y29" s="389"/>
      <c r="Z29" s="396"/>
      <c r="AA29" s="397"/>
      <c r="AB29" s="397"/>
      <c r="AC29" s="397"/>
      <c r="AD29" s="397"/>
      <c r="AE29" s="397"/>
      <c r="AF29" s="397"/>
      <c r="AG29" s="397"/>
      <c r="AH29" s="397"/>
      <c r="AI29" s="398"/>
      <c r="AJ29" s="404"/>
      <c r="AN29" s="381"/>
      <c r="AO29" s="382"/>
      <c r="AP29" s="381"/>
      <c r="AQ29" s="382"/>
      <c r="AR29" s="369"/>
      <c r="AS29" s="370"/>
      <c r="AT29" s="370"/>
      <c r="AU29" s="370"/>
      <c r="AV29" s="370"/>
      <c r="AW29" s="370"/>
      <c r="AX29" s="370"/>
      <c r="AY29" s="370"/>
      <c r="AZ29" s="370"/>
      <c r="BA29" s="370"/>
      <c r="BB29" s="371"/>
      <c r="BD29" s="381"/>
      <c r="BE29" s="382"/>
      <c r="BF29" s="381"/>
      <c r="BG29" s="382"/>
      <c r="BH29" s="369"/>
      <c r="BI29" s="370"/>
      <c r="BJ29" s="370"/>
      <c r="BK29" s="370"/>
      <c r="BL29" s="370"/>
      <c r="BM29" s="370"/>
      <c r="BN29" s="370"/>
      <c r="BO29" s="370"/>
      <c r="BP29" s="370"/>
      <c r="BQ29" s="370"/>
      <c r="BR29" s="371"/>
    </row>
    <row r="30" spans="1:70" ht="14.85" customHeight="1">
      <c r="Q30" s="35"/>
      <c r="R30" s="35"/>
      <c r="S30" s="135"/>
      <c r="U30" s="401"/>
      <c r="V30" s="402"/>
      <c r="W30" s="402"/>
      <c r="X30" s="402"/>
      <c r="Y30" s="403"/>
      <c r="Z30" s="403"/>
      <c r="AA30" s="403"/>
      <c r="AB30" s="403"/>
      <c r="AC30" s="403"/>
      <c r="AD30" s="403"/>
      <c r="AE30" s="403"/>
      <c r="AF30" s="403"/>
      <c r="AG30" s="403"/>
      <c r="AH30" s="403"/>
      <c r="AI30" s="403"/>
      <c r="AJ30" s="403"/>
      <c r="BD30" s="400">
        <v>2</v>
      </c>
      <c r="BE30" s="378"/>
      <c r="BF30" s="400"/>
      <c r="BG30" s="378"/>
      <c r="BH30" s="363" t="s">
        <v>80</v>
      </c>
      <c r="BI30" s="364"/>
      <c r="BJ30" s="364"/>
      <c r="BK30" s="364"/>
      <c r="BL30" s="364"/>
      <c r="BM30" s="364"/>
      <c r="BN30" s="364"/>
      <c r="BO30" s="364"/>
      <c r="BP30" s="364"/>
      <c r="BQ30" s="364"/>
      <c r="BR30" s="365"/>
    </row>
    <row r="31" spans="1:70" ht="13.5" customHeight="1">
      <c r="BD31" s="379"/>
      <c r="BE31" s="380"/>
      <c r="BF31" s="379"/>
      <c r="BG31" s="380"/>
      <c r="BH31" s="366"/>
      <c r="BI31" s="367"/>
      <c r="BJ31" s="367"/>
      <c r="BK31" s="367"/>
      <c r="BL31" s="367"/>
      <c r="BM31" s="367"/>
      <c r="BN31" s="367"/>
      <c r="BO31" s="367"/>
      <c r="BP31" s="367"/>
      <c r="BQ31" s="367"/>
      <c r="BR31" s="368"/>
    </row>
    <row r="32" spans="1:70" ht="13.5" customHeight="1">
      <c r="BD32" s="379"/>
      <c r="BE32" s="380"/>
      <c r="BF32" s="379"/>
      <c r="BG32" s="380"/>
      <c r="BH32" s="366"/>
      <c r="BI32" s="367"/>
      <c r="BJ32" s="367"/>
      <c r="BK32" s="367"/>
      <c r="BL32" s="367"/>
      <c r="BM32" s="367"/>
      <c r="BN32" s="367"/>
      <c r="BO32" s="367"/>
      <c r="BP32" s="367"/>
      <c r="BQ32" s="367"/>
      <c r="BR32" s="368"/>
    </row>
    <row r="33" spans="56:70" ht="13.5" customHeight="1" thickBot="1">
      <c r="BD33" s="381"/>
      <c r="BE33" s="382"/>
      <c r="BF33" s="381"/>
      <c r="BG33" s="382"/>
      <c r="BH33" s="369"/>
      <c r="BI33" s="370"/>
      <c r="BJ33" s="370"/>
      <c r="BK33" s="370"/>
      <c r="BL33" s="370"/>
      <c r="BM33" s="370"/>
      <c r="BN33" s="370"/>
      <c r="BO33" s="370"/>
      <c r="BP33" s="370"/>
      <c r="BQ33" s="370"/>
      <c r="BR33" s="371"/>
    </row>
  </sheetData>
  <sheetProtection password="CCEB" sheet="1" objects="1" scenarios="1"/>
  <protectedRanges>
    <protectedRange sqref="F5:O24 Z7:AE8" name="範囲1"/>
  </protectedRanges>
  <dataConsolidate/>
  <mergeCells count="73">
    <mergeCell ref="BD26:BE29"/>
    <mergeCell ref="BF26:BG29"/>
    <mergeCell ref="BH26:BR29"/>
    <mergeCell ref="U30:X30"/>
    <mergeCell ref="Y30:AJ30"/>
    <mergeCell ref="BD30:BE33"/>
    <mergeCell ref="BF30:BG33"/>
    <mergeCell ref="BH30:BR33"/>
    <mergeCell ref="V26:Y29"/>
    <mergeCell ref="Z26:AI29"/>
    <mergeCell ref="AJ26:AJ29"/>
    <mergeCell ref="AN26:AO29"/>
    <mergeCell ref="AP26:AQ29"/>
    <mergeCell ref="AR26:BB29"/>
    <mergeCell ref="P21:Q22"/>
    <mergeCell ref="S21:S22"/>
    <mergeCell ref="C26:F29"/>
    <mergeCell ref="G26:P29"/>
    <mergeCell ref="S26:S29"/>
    <mergeCell ref="A23:E24"/>
    <mergeCell ref="F23:O24"/>
    <mergeCell ref="BH20:BR25"/>
    <mergeCell ref="A17:E18"/>
    <mergeCell ref="F17:O18"/>
    <mergeCell ref="P17:Q18"/>
    <mergeCell ref="S17:S18"/>
    <mergeCell ref="A19:E20"/>
    <mergeCell ref="F19:O20"/>
    <mergeCell ref="P19:Q20"/>
    <mergeCell ref="S19:S20"/>
    <mergeCell ref="AN20:AO25"/>
    <mergeCell ref="AP20:AQ25"/>
    <mergeCell ref="AR20:BB25"/>
    <mergeCell ref="BD20:BE25"/>
    <mergeCell ref="BF20:BG25"/>
    <mergeCell ref="A21:E22"/>
    <mergeCell ref="F21:O22"/>
    <mergeCell ref="A13:E14"/>
    <mergeCell ref="F13:O14"/>
    <mergeCell ref="P13:Q14"/>
    <mergeCell ref="S13:S14"/>
    <mergeCell ref="A15:E16"/>
    <mergeCell ref="F15:O16"/>
    <mergeCell ref="P15:Q16"/>
    <mergeCell ref="S15:S16"/>
    <mergeCell ref="A9:E10"/>
    <mergeCell ref="F9:O10"/>
    <mergeCell ref="P9:Q10"/>
    <mergeCell ref="S9:S10"/>
    <mergeCell ref="A11:E12"/>
    <mergeCell ref="F11:O12"/>
    <mergeCell ref="P11:Q12"/>
    <mergeCell ref="S11:S12"/>
    <mergeCell ref="AJ5:AJ6"/>
    <mergeCell ref="A7:E8"/>
    <mergeCell ref="F7:O8"/>
    <mergeCell ref="P7:Q8"/>
    <mergeCell ref="S7:S8"/>
    <mergeCell ref="U7:Y8"/>
    <mergeCell ref="Z7:AE8"/>
    <mergeCell ref="AF7:AG8"/>
    <mergeCell ref="AJ7:AJ8"/>
    <mergeCell ref="A1:S1"/>
    <mergeCell ref="B2:R3"/>
    <mergeCell ref="U2:AI3"/>
    <mergeCell ref="A5:E6"/>
    <mergeCell ref="F5:O6"/>
    <mergeCell ref="P5:Q6"/>
    <mergeCell ref="S5:S6"/>
    <mergeCell ref="U5:Y6"/>
    <mergeCell ref="Z5:AE6"/>
    <mergeCell ref="AF5:AG6"/>
    <mergeCell ref="U1:AI1"/>
  </mergeCells>
  <phoneticPr fontId="3"/>
  <conditionalFormatting sqref="U7:AE8">
    <cfRule type="expression" dxfId="37" priority="6">
      <formula>$Z$5="辞退（短縮卒業・修了）"</formula>
    </cfRule>
  </conditionalFormatting>
  <conditionalFormatting sqref="Z9:AE10">
    <cfRule type="expression" dxfId="36" priority="5">
      <formula>$Z$5="辞退（短縮卒業・修了）"</formula>
    </cfRule>
  </conditionalFormatting>
  <conditionalFormatting sqref="G26:P29">
    <cfRule type="expression" dxfId="35" priority="2">
      <formula>$G$26=$AR$26</formula>
    </cfRule>
    <cfRule type="expression" dxfId="34" priority="4">
      <formula>$G$26="基本情報の入力完了です。"</formula>
    </cfRule>
  </conditionalFormatting>
  <conditionalFormatting sqref="Z26:AI29">
    <cfRule type="expression" dxfId="33" priority="1">
      <formula>$Z$26=$BH$26</formula>
    </cfRule>
    <cfRule type="expression" dxfId="32" priority="3">
      <formula>$Z$26="異動情報の入力完了です。"</formula>
    </cfRule>
  </conditionalFormatting>
  <dataValidations count="10">
    <dataValidation type="whole" allowBlank="1" showInputMessage="1" showErrorMessage="1" errorTitle="奨学生番号①エラー" error="貸与奨学金の11ケタの奨学生番号を入力してください。" sqref="F21:O22">
      <formula1>30000000000</formula1>
      <formula2>89999999999</formula2>
    </dataValidation>
    <dataValidation type="date" allowBlank="1" showInputMessage="1" showErrorMessage="1" errorTitle="届出年月日エラー" error="西暦YYYY/MM/DDの形式で入力してください。" sqref="F5:O6">
      <formula1>1</formula1>
      <formula2>117974</formula2>
    </dataValidation>
    <dataValidation type="whole" allowBlank="1" showInputMessage="1" showErrorMessage="1" errorTitle="学年エラー" error="数字のみで入力してください。" sqref="F19:O20">
      <formula1>1</formula1>
      <formula2>100</formula2>
    </dataValidation>
    <dataValidation type="list" allowBlank="1" showInputMessage="1" showErrorMessage="1" sqref="AA11">
      <formula1>"はい,いいえ"</formula1>
    </dataValidation>
    <dataValidation type="date" allowBlank="1" showInputMessage="1" showErrorMessage="1" error="西暦YYYY/MM/DDの形式で入力してください。" sqref="AC14 AA14 AE14">
      <formula1>1</formula1>
      <formula2>146099</formula2>
    </dataValidation>
    <dataValidation type="list" allowBlank="1" showInputMessage="1" showErrorMessage="1" sqref="Z7:AE8">
      <formula1>$AN$5:$AN$9</formula1>
    </dataValidation>
    <dataValidation allowBlank="1" showInputMessage="1" showErrorMessage="1" error="西暦YYYY/MM/DDの形式で入力してください。" sqref="AA19:AF20"/>
    <dataValidation imeMode="fullKatakana" allowBlank="1" showInputMessage="1" showErrorMessage="1" sqref="F15"/>
    <dataValidation type="whole" allowBlank="1" showInputMessage="1" showErrorMessage="1" errorTitle="奨学生番号②エラー" error="貸与奨学金の11ケタの奨学生番号を入力してください。" sqref="F23:O24">
      <formula1>30000000000</formula1>
      <formula2>99999999999</formula2>
    </dataValidation>
    <dataValidation type="date" allowBlank="1" showInputMessage="1" showErrorMessage="1" errorTitle="生年月日エラー" error="西暦YYYY/MM/DDの形式で入力してください。" sqref="F13:O14">
      <formula1>367</formula1>
      <formula2>110305</formula2>
    </dataValidation>
  </dataValidations>
  <printOptions horizontalCentered="1" verticalCentered="1"/>
  <pageMargins left="0.39370078740157483" right="0" top="0" bottom="0" header="0.51181102362204722" footer="0.51181102362204722"/>
  <pageSetup paperSize="9" scale="49" fitToWidth="2"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79998168889431442"/>
    <pageSetUpPr fitToPage="1"/>
  </sheetPr>
  <dimension ref="A1:EA79"/>
  <sheetViews>
    <sheetView showGridLines="0" view="pageBreakPreview" zoomScaleNormal="160" zoomScaleSheetLayoutView="100" workbookViewId="0">
      <selection activeCell="U2" sqref="U2:W3"/>
    </sheetView>
  </sheetViews>
  <sheetFormatPr defaultColWidth="2.25" defaultRowHeight="13.5" customHeight="1"/>
  <cols>
    <col min="1" max="6" width="3.125" style="134" customWidth="1"/>
    <col min="7" max="14" width="3.125" style="3" customWidth="1"/>
    <col min="15" max="15" width="3.125" style="33" customWidth="1"/>
    <col min="16" max="22" width="3.125" style="134" customWidth="1"/>
    <col min="23" max="29" width="3.125" style="3" customWidth="1"/>
    <col min="30" max="51" width="3.125" style="35" customWidth="1"/>
    <col min="52" max="56" width="3.125" style="35" hidden="1" customWidth="1"/>
    <col min="57" max="57" width="2.625" style="35" hidden="1" customWidth="1"/>
    <col min="58" max="59" width="3.125" style="35" hidden="1" customWidth="1"/>
    <col min="60" max="100" width="2.25" style="3" hidden="1" customWidth="1"/>
    <col min="101" max="101" width="3" style="3" hidden="1" customWidth="1"/>
    <col min="102" max="110" width="2.25" style="3" hidden="1" customWidth="1"/>
    <col min="111" max="127" width="2.25" style="3" customWidth="1"/>
    <col min="128" max="129" width="2.25" style="3" hidden="1" customWidth="1"/>
    <col min="130" max="16384" width="2.25" style="3"/>
  </cols>
  <sheetData>
    <row r="1" spans="1:128" ht="30" customHeight="1" thickBot="1">
      <c r="A1" s="197" t="s">
        <v>300</v>
      </c>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405" t="s">
        <v>121</v>
      </c>
      <c r="AK1" s="406"/>
      <c r="AL1" s="406"/>
      <c r="AM1" s="406"/>
      <c r="AN1" s="406"/>
      <c r="AO1" s="406"/>
      <c r="AP1" s="406"/>
      <c r="AQ1" s="406"/>
      <c r="AR1" s="406"/>
      <c r="AS1" s="406"/>
      <c r="AT1" s="406"/>
      <c r="AU1" s="406"/>
      <c r="AV1" s="406"/>
      <c r="AW1" s="406"/>
      <c r="AX1" s="407"/>
      <c r="AY1" s="197"/>
      <c r="AZ1" s="197"/>
    </row>
    <row r="2" spans="1:128" ht="13.5" customHeight="1">
      <c r="B2" s="416" t="s">
        <v>81</v>
      </c>
      <c r="C2" s="417"/>
      <c r="D2" s="417"/>
      <c r="E2" s="417"/>
      <c r="F2" s="417"/>
      <c r="G2" s="417"/>
      <c r="H2" s="417"/>
      <c r="I2" s="417"/>
      <c r="J2" s="417"/>
      <c r="K2" s="417"/>
      <c r="L2" s="417"/>
      <c r="M2" s="417"/>
      <c r="N2" s="417"/>
      <c r="O2" s="417"/>
      <c r="P2" s="417"/>
      <c r="Q2" s="417"/>
      <c r="R2" s="417"/>
      <c r="S2" s="135"/>
      <c r="U2" s="545"/>
      <c r="V2" s="546"/>
      <c r="W2" s="547"/>
      <c r="X2" s="543" t="s">
        <v>60</v>
      </c>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118"/>
      <c r="AZ2" s="118"/>
      <c r="BA2" s="118"/>
      <c r="BB2" s="118"/>
      <c r="BC2" s="118"/>
      <c r="BD2" s="118"/>
      <c r="BE2" s="110"/>
      <c r="BF2" s="110"/>
      <c r="BG2" s="117"/>
      <c r="BH2" s="117"/>
      <c r="BI2" s="117"/>
      <c r="BJ2" s="117"/>
      <c r="BK2" s="117"/>
      <c r="BL2" s="117"/>
      <c r="BM2" s="117"/>
      <c r="BN2" s="117"/>
      <c r="BO2" s="117"/>
      <c r="BP2" s="117"/>
      <c r="BQ2" s="116"/>
      <c r="BR2" s="116"/>
      <c r="BS2" s="116"/>
      <c r="BT2" s="116"/>
      <c r="BU2" s="116"/>
      <c r="DX2" s="3" t="s">
        <v>110</v>
      </c>
    </row>
    <row r="3" spans="1:128" ht="13.5" customHeight="1" thickBot="1">
      <c r="B3" s="416"/>
      <c r="C3" s="417"/>
      <c r="D3" s="417"/>
      <c r="E3" s="417"/>
      <c r="F3" s="417"/>
      <c r="G3" s="417"/>
      <c r="H3" s="417"/>
      <c r="I3" s="417"/>
      <c r="J3" s="417"/>
      <c r="K3" s="417"/>
      <c r="L3" s="417"/>
      <c r="M3" s="417"/>
      <c r="N3" s="417"/>
      <c r="O3" s="417"/>
      <c r="P3" s="417"/>
      <c r="Q3" s="417"/>
      <c r="R3" s="417"/>
      <c r="S3" s="135"/>
      <c r="U3" s="548"/>
      <c r="V3" s="549"/>
      <c r="W3" s="550"/>
      <c r="X3" s="543"/>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31"/>
      <c r="AZ3" s="31"/>
      <c r="BA3" s="31"/>
      <c r="BB3" s="31"/>
      <c r="BC3" s="31"/>
      <c r="BD3" s="31"/>
      <c r="BE3" s="31"/>
      <c r="BF3" s="31"/>
      <c r="BG3" s="31"/>
      <c r="BH3" s="33"/>
      <c r="BI3" s="33"/>
      <c r="BJ3" s="33"/>
      <c r="BK3" s="33"/>
      <c r="BL3" s="33"/>
      <c r="BM3" s="33"/>
      <c r="BN3" s="33"/>
      <c r="BO3" s="33"/>
      <c r="BP3" s="33"/>
      <c r="BQ3" s="33"/>
      <c r="BR3" s="33"/>
      <c r="BS3" s="33"/>
      <c r="BT3" s="33"/>
      <c r="BU3" s="33"/>
    </row>
    <row r="4" spans="1:128" ht="13.5" customHeight="1">
      <c r="B4" s="416"/>
      <c r="C4" s="417"/>
      <c r="D4" s="417"/>
      <c r="E4" s="417"/>
      <c r="F4" s="417"/>
      <c r="G4" s="417"/>
      <c r="H4" s="417"/>
      <c r="I4" s="417"/>
      <c r="J4" s="417"/>
      <c r="K4" s="417"/>
      <c r="L4" s="417"/>
      <c r="M4" s="417"/>
      <c r="N4" s="417"/>
      <c r="O4" s="417"/>
      <c r="P4" s="417"/>
      <c r="Q4" s="417"/>
      <c r="R4" s="417"/>
      <c r="S4" s="135"/>
      <c r="U4" s="576" t="s">
        <v>109</v>
      </c>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216"/>
      <c r="BA4" s="216"/>
      <c r="BB4" s="216"/>
      <c r="BC4" s="216"/>
      <c r="BD4" s="216"/>
      <c r="BE4" s="216"/>
      <c r="BF4" s="216"/>
      <c r="BG4" s="216"/>
      <c r="BH4" s="216"/>
      <c r="BI4" s="216"/>
      <c r="BJ4" s="216"/>
      <c r="BK4" s="216"/>
      <c r="BL4" s="216"/>
      <c r="BM4" s="216"/>
      <c r="BN4" s="216"/>
      <c r="BO4" s="216"/>
      <c r="BP4" s="216"/>
      <c r="BQ4" s="216"/>
      <c r="BR4" s="216"/>
      <c r="BS4" s="216"/>
      <c r="BT4" s="216"/>
      <c r="BU4" s="216"/>
    </row>
    <row r="5" spans="1:128" ht="13.5" customHeight="1">
      <c r="B5" s="417"/>
      <c r="C5" s="417"/>
      <c r="D5" s="417"/>
      <c r="E5" s="417"/>
      <c r="F5" s="417"/>
      <c r="G5" s="417"/>
      <c r="H5" s="417"/>
      <c r="I5" s="417"/>
      <c r="J5" s="417"/>
      <c r="K5" s="417"/>
      <c r="L5" s="417"/>
      <c r="M5" s="417"/>
      <c r="N5" s="417"/>
      <c r="O5" s="417"/>
      <c r="P5" s="417"/>
      <c r="Q5" s="417"/>
      <c r="R5" s="417"/>
      <c r="S5" s="135"/>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216"/>
      <c r="BA5" s="216"/>
      <c r="BB5" s="216"/>
      <c r="BC5" s="216"/>
      <c r="BD5" s="216"/>
      <c r="BE5" s="216"/>
      <c r="BF5" s="216"/>
      <c r="BG5" s="216"/>
      <c r="BH5" s="216"/>
      <c r="BI5" s="216"/>
      <c r="BJ5" s="216"/>
      <c r="BK5" s="216"/>
      <c r="BL5" s="216"/>
      <c r="BM5" s="216"/>
      <c r="BN5" s="216"/>
      <c r="BO5" s="216"/>
      <c r="BP5" s="216"/>
      <c r="BQ5" s="216"/>
      <c r="BR5" s="216"/>
      <c r="BS5" s="216"/>
      <c r="BT5" s="216"/>
      <c r="BU5" s="216"/>
    </row>
    <row r="6" spans="1:128" s="4" customFormat="1" ht="13.5" customHeight="1" thickBot="1">
      <c r="A6" s="154"/>
      <c r="B6" s="155"/>
      <c r="C6" s="155"/>
      <c r="D6" s="155"/>
      <c r="E6" s="155"/>
      <c r="F6" s="155"/>
      <c r="G6" s="155"/>
      <c r="H6" s="155"/>
      <c r="I6" s="155"/>
      <c r="J6" s="155"/>
      <c r="K6" s="155"/>
      <c r="L6" s="155"/>
      <c r="M6" s="155"/>
      <c r="N6" s="155"/>
      <c r="O6" s="155"/>
      <c r="P6" s="155"/>
      <c r="Q6" s="155"/>
      <c r="R6" s="155"/>
      <c r="S6" s="156"/>
      <c r="T6" s="154"/>
      <c r="AY6" s="157"/>
      <c r="AZ6" s="157"/>
      <c r="BA6" s="157"/>
      <c r="BB6" s="157"/>
      <c r="BC6" s="157"/>
      <c r="BD6" s="157"/>
      <c r="BE6" s="157"/>
      <c r="BF6" s="157"/>
      <c r="BG6" s="157"/>
    </row>
    <row r="7" spans="1:128" ht="13.5" customHeight="1">
      <c r="B7" s="322" t="s">
        <v>82</v>
      </c>
      <c r="C7" s="322"/>
      <c r="D7" s="322"/>
      <c r="E7" s="322"/>
      <c r="F7" s="158"/>
      <c r="G7" s="418" t="str">
        <f>IF('①基本情報・異動情報（学生入力用）'!F5="","学生入力用未入力です。",'①基本情報・異動情報（学生入力用）'!F5)</f>
        <v>学生入力用未入力です。</v>
      </c>
      <c r="H7" s="419"/>
      <c r="I7" s="419"/>
      <c r="J7" s="419"/>
      <c r="K7" s="419"/>
      <c r="L7" s="419"/>
      <c r="M7" s="419"/>
      <c r="N7" s="419"/>
      <c r="O7" s="419"/>
      <c r="P7" s="420"/>
      <c r="Q7" s="526" t="s">
        <v>83</v>
      </c>
      <c r="R7" s="31"/>
      <c r="S7" s="424"/>
      <c r="U7" s="416" t="s">
        <v>124</v>
      </c>
      <c r="V7" s="417"/>
      <c r="W7" s="417"/>
      <c r="X7" s="417"/>
      <c r="Y7" s="417"/>
      <c r="Z7" s="417"/>
      <c r="AA7" s="417"/>
      <c r="AB7" s="417"/>
      <c r="AC7" s="417"/>
      <c r="AD7" s="417"/>
      <c r="AE7" s="417"/>
      <c r="AF7" s="417"/>
      <c r="AG7" s="417"/>
      <c r="AH7" s="417"/>
      <c r="AI7" s="417"/>
      <c r="AJ7" s="417"/>
      <c r="AK7" s="417"/>
      <c r="AL7" s="417"/>
      <c r="AM7" s="417"/>
      <c r="AN7" s="417"/>
      <c r="AO7" s="417"/>
      <c r="AP7" s="417"/>
      <c r="AQ7" s="417"/>
      <c r="AR7" s="417"/>
      <c r="AS7" s="417"/>
      <c r="AT7" s="417"/>
      <c r="AU7" s="417"/>
      <c r="AV7" s="417"/>
      <c r="AW7" s="417"/>
      <c r="AX7" s="417"/>
      <c r="AY7" s="477">
        <f>IF(AV12="OK",0,1)</f>
        <v>1</v>
      </c>
      <c r="AZ7" s="31"/>
      <c r="BA7" s="478" t="e">
        <f>CU7*10000+CW7*100+CY7*1</f>
        <v>#VALUE!</v>
      </c>
      <c r="BB7" s="479"/>
      <c r="BC7" s="480"/>
      <c r="BF7" s="181" t="s">
        <v>84</v>
      </c>
      <c r="BK7" s="160"/>
      <c r="BL7" s="477">
        <f>IF(AI12="OK",0,1)</f>
        <v>1</v>
      </c>
      <c r="CU7" s="490" t="str">
        <f>IF(AP12="","",YEAR(AP12))</f>
        <v/>
      </c>
      <c r="CV7" s="491"/>
      <c r="CW7" s="454" t="str">
        <f>IF(AP12="","",MONTH(AP12))</f>
        <v/>
      </c>
      <c r="CX7" s="491"/>
      <c r="CY7" s="454" t="str">
        <f>IF(AP12="","",DAY(AP12))</f>
        <v/>
      </c>
      <c r="CZ7" s="455"/>
    </row>
    <row r="8" spans="1:128" ht="13.5" customHeight="1" thickBot="1">
      <c r="B8" s="322"/>
      <c r="C8" s="322"/>
      <c r="D8" s="322"/>
      <c r="E8" s="322"/>
      <c r="F8" s="158"/>
      <c r="G8" s="421"/>
      <c r="H8" s="422"/>
      <c r="I8" s="422"/>
      <c r="J8" s="422"/>
      <c r="K8" s="422"/>
      <c r="L8" s="422"/>
      <c r="M8" s="422"/>
      <c r="N8" s="422"/>
      <c r="O8" s="422"/>
      <c r="P8" s="423"/>
      <c r="Q8" s="527"/>
      <c r="R8" s="31"/>
      <c r="S8" s="424"/>
      <c r="U8" s="416"/>
      <c r="V8" s="417"/>
      <c r="W8" s="417"/>
      <c r="X8" s="417"/>
      <c r="Y8" s="417"/>
      <c r="Z8" s="417"/>
      <c r="AA8" s="417"/>
      <c r="AB8" s="417"/>
      <c r="AC8" s="417"/>
      <c r="AD8" s="417"/>
      <c r="AE8" s="417"/>
      <c r="AF8" s="417"/>
      <c r="AG8" s="417"/>
      <c r="AH8" s="417"/>
      <c r="AI8" s="417"/>
      <c r="AJ8" s="417"/>
      <c r="AK8" s="417"/>
      <c r="AL8" s="417"/>
      <c r="AM8" s="417"/>
      <c r="AN8" s="417"/>
      <c r="AO8" s="417"/>
      <c r="AP8" s="417"/>
      <c r="AQ8" s="417"/>
      <c r="AR8" s="417"/>
      <c r="AS8" s="417"/>
      <c r="AT8" s="417"/>
      <c r="AU8" s="417"/>
      <c r="AV8" s="417"/>
      <c r="AW8" s="417"/>
      <c r="AX8" s="417"/>
      <c r="AY8" s="477"/>
      <c r="BA8" s="481"/>
      <c r="BB8" s="482"/>
      <c r="BC8" s="483"/>
      <c r="BF8" s="181" t="s">
        <v>85</v>
      </c>
      <c r="BK8" s="160"/>
      <c r="BL8" s="477"/>
      <c r="CU8" s="492"/>
      <c r="CV8" s="493"/>
      <c r="CW8" s="456"/>
      <c r="CX8" s="493"/>
      <c r="CY8" s="456"/>
      <c r="CZ8" s="457"/>
    </row>
    <row r="9" spans="1:128" ht="13.5" customHeight="1">
      <c r="B9" s="322" t="s">
        <v>69</v>
      </c>
      <c r="C9" s="322"/>
      <c r="D9" s="322"/>
      <c r="E9" s="322"/>
      <c r="F9" s="158"/>
      <c r="G9" s="458" t="str">
        <f>IF('①基本情報・異動情報（学生入力用）'!F7="","学生入力用未入力です。",'①基本情報・異動情報（学生入力用）'!F7)</f>
        <v>学生入力用未入力です。</v>
      </c>
      <c r="H9" s="459"/>
      <c r="I9" s="459"/>
      <c r="J9" s="459"/>
      <c r="K9" s="459"/>
      <c r="L9" s="459"/>
      <c r="M9" s="459"/>
      <c r="N9" s="459"/>
      <c r="O9" s="459"/>
      <c r="P9" s="460"/>
      <c r="Q9" s="527"/>
      <c r="R9" s="31"/>
      <c r="S9" s="424"/>
      <c r="U9" s="416"/>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BK9" s="137"/>
      <c r="BL9" s="477">
        <f>IF(AI14="OK",0,1)</f>
        <v>1</v>
      </c>
    </row>
    <row r="10" spans="1:128" ht="13.5" customHeight="1" thickBot="1">
      <c r="B10" s="322"/>
      <c r="C10" s="322"/>
      <c r="D10" s="322"/>
      <c r="E10" s="322"/>
      <c r="F10" s="158"/>
      <c r="G10" s="461"/>
      <c r="H10" s="462"/>
      <c r="I10" s="462"/>
      <c r="J10" s="462"/>
      <c r="K10" s="462"/>
      <c r="L10" s="462"/>
      <c r="M10" s="462"/>
      <c r="N10" s="462"/>
      <c r="O10" s="462"/>
      <c r="P10" s="463"/>
      <c r="Q10" s="527"/>
      <c r="R10" s="31"/>
      <c r="S10" s="424"/>
      <c r="U10" s="417"/>
      <c r="V10" s="417"/>
      <c r="W10" s="417"/>
      <c r="X10" s="417"/>
      <c r="Y10" s="417"/>
      <c r="Z10" s="417"/>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BK10" s="160"/>
      <c r="BL10" s="477"/>
    </row>
    <row r="11" spans="1:128" ht="13.5" customHeight="1" thickBot="1">
      <c r="B11" s="322" t="s">
        <v>71</v>
      </c>
      <c r="C11" s="322"/>
      <c r="D11" s="322"/>
      <c r="E11" s="322"/>
      <c r="F11" s="158"/>
      <c r="G11" s="418" t="str">
        <f>IF('①基本情報・異動情報（学生入力用）'!F9="","学生入力用未入力です。",'①基本情報・異動情報（学生入力用）'!F9)</f>
        <v>学生入力用未入力です。</v>
      </c>
      <c r="H11" s="419"/>
      <c r="I11" s="419"/>
      <c r="J11" s="419"/>
      <c r="K11" s="419"/>
      <c r="L11" s="419"/>
      <c r="M11" s="419"/>
      <c r="N11" s="419"/>
      <c r="O11" s="419"/>
      <c r="P11" s="420"/>
      <c r="Q11" s="527"/>
      <c r="R11" s="31"/>
      <c r="S11" s="424"/>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row>
    <row r="12" spans="1:128" ht="13.5" customHeight="1" thickBot="1">
      <c r="B12" s="322"/>
      <c r="C12" s="322"/>
      <c r="D12" s="322"/>
      <c r="E12" s="322"/>
      <c r="F12" s="158"/>
      <c r="G12" s="421"/>
      <c r="H12" s="422"/>
      <c r="I12" s="422"/>
      <c r="J12" s="422"/>
      <c r="K12" s="422"/>
      <c r="L12" s="422"/>
      <c r="M12" s="422"/>
      <c r="N12" s="422"/>
      <c r="O12" s="422"/>
      <c r="P12" s="423"/>
      <c r="Q12" s="527"/>
      <c r="R12" s="31"/>
      <c r="S12" s="424"/>
      <c r="U12" s="322" t="s">
        <v>65</v>
      </c>
      <c r="V12" s="322"/>
      <c r="W12" s="322"/>
      <c r="X12" s="322"/>
      <c r="Y12" s="322"/>
      <c r="Z12" s="159"/>
      <c r="AA12" s="333" t="str">
        <f>IF('①基本情報・異動情報（学生入力用）'!Z5="","学生入力用未入力です。",'①基本情報・異動情報（学生入力用）'!Z5)</f>
        <v>退学</v>
      </c>
      <c r="AB12" s="334"/>
      <c r="AC12" s="334"/>
      <c r="AD12" s="334"/>
      <c r="AE12" s="334"/>
      <c r="AF12" s="334"/>
      <c r="AG12" s="334"/>
      <c r="AH12" s="335"/>
      <c r="AI12" s="425" t="s">
        <v>83</v>
      </c>
      <c r="AJ12" s="468" t="s">
        <v>107</v>
      </c>
      <c r="AK12" s="469"/>
      <c r="AL12" s="469"/>
      <c r="AM12" s="469"/>
      <c r="AN12" s="469"/>
      <c r="AP12" s="470"/>
      <c r="AQ12" s="471"/>
      <c r="AR12" s="471"/>
      <c r="AS12" s="471"/>
      <c r="AT12" s="471"/>
      <c r="AU12" s="472"/>
      <c r="AV12" s="476" t="str">
        <f>IF(OR(CU7="",CW7="",CY7=""),"未入力","OK")</f>
        <v>未入力</v>
      </c>
      <c r="AW12" s="477"/>
      <c r="AX12" s="477"/>
      <c r="DC12" s="512" t="str">
        <f>IF(AA17="","未入力","OK")</f>
        <v>未入力</v>
      </c>
      <c r="DD12" s="512"/>
      <c r="DE12" s="477">
        <f>IF(DC12="OK",0,1)</f>
        <v>1</v>
      </c>
    </row>
    <row r="13" spans="1:128" ht="13.5" customHeight="1" thickBot="1">
      <c r="B13" s="349" t="s">
        <v>72</v>
      </c>
      <c r="C13" s="349"/>
      <c r="D13" s="349"/>
      <c r="E13" s="349"/>
      <c r="F13" s="158"/>
      <c r="G13" s="435" t="str">
        <f>IF('①基本情報・異動情報（学生入力用）'!F11="","学生入力用未入力です。",'①基本情報・異動情報（学生入力用）'!F11)</f>
        <v>学生入力用未入力です。</v>
      </c>
      <c r="H13" s="436"/>
      <c r="I13" s="436"/>
      <c r="J13" s="436"/>
      <c r="K13" s="436"/>
      <c r="L13" s="436"/>
      <c r="M13" s="436"/>
      <c r="N13" s="436"/>
      <c r="O13" s="436"/>
      <c r="P13" s="437"/>
      <c r="Q13" s="527"/>
      <c r="R13" s="31"/>
      <c r="S13" s="424"/>
      <c r="T13" s="162"/>
      <c r="U13" s="322"/>
      <c r="V13" s="322"/>
      <c r="W13" s="322"/>
      <c r="X13" s="322"/>
      <c r="Y13" s="322"/>
      <c r="Z13" s="159"/>
      <c r="AA13" s="336"/>
      <c r="AB13" s="337"/>
      <c r="AC13" s="337"/>
      <c r="AD13" s="337"/>
      <c r="AE13" s="337"/>
      <c r="AF13" s="337"/>
      <c r="AG13" s="337"/>
      <c r="AH13" s="338"/>
      <c r="AI13" s="426"/>
      <c r="AJ13" s="469"/>
      <c r="AK13" s="469"/>
      <c r="AL13" s="469"/>
      <c r="AM13" s="469"/>
      <c r="AN13" s="469"/>
      <c r="AP13" s="473"/>
      <c r="AQ13" s="474"/>
      <c r="AR13" s="474"/>
      <c r="AS13" s="474"/>
      <c r="AT13" s="474"/>
      <c r="AU13" s="475"/>
      <c r="AV13" s="476"/>
      <c r="AW13" s="477"/>
      <c r="AX13" s="477"/>
      <c r="DC13" s="512"/>
      <c r="DD13" s="512"/>
      <c r="DE13" s="477"/>
    </row>
    <row r="14" spans="1:128" ht="13.5" customHeight="1" thickTop="1" thickBot="1">
      <c r="B14" s="349"/>
      <c r="C14" s="349"/>
      <c r="D14" s="349"/>
      <c r="E14" s="349"/>
      <c r="F14" s="158"/>
      <c r="G14" s="438"/>
      <c r="H14" s="439"/>
      <c r="I14" s="439"/>
      <c r="J14" s="439"/>
      <c r="K14" s="439"/>
      <c r="L14" s="439"/>
      <c r="M14" s="439"/>
      <c r="N14" s="439"/>
      <c r="O14" s="439"/>
      <c r="P14" s="440"/>
      <c r="Q14" s="527"/>
      <c r="R14" s="31"/>
      <c r="S14" s="424"/>
      <c r="T14" s="139"/>
      <c r="U14" s="349" t="s">
        <v>70</v>
      </c>
      <c r="V14" s="349"/>
      <c r="W14" s="349"/>
      <c r="X14" s="349"/>
      <c r="Y14" s="349"/>
      <c r="Z14" s="159"/>
      <c r="AA14" s="458" t="str">
        <f>IF('①基本情報・異動情報（学生入力用）'!Z7="","学生入力用未入力です。",'①基本情報・異動情報（学生入力用）'!Z7)</f>
        <v>学生入力用未入力です。</v>
      </c>
      <c r="AB14" s="334"/>
      <c r="AC14" s="334"/>
      <c r="AD14" s="334"/>
      <c r="AE14" s="334"/>
      <c r="AF14" s="334"/>
      <c r="AG14" s="334"/>
      <c r="AH14" s="335"/>
      <c r="AI14" s="426"/>
      <c r="AJ14" s="464" t="s">
        <v>86</v>
      </c>
      <c r="AK14" s="465"/>
      <c r="AL14" s="466" t="s">
        <v>87</v>
      </c>
      <c r="AM14" s="466"/>
      <c r="AN14" s="466"/>
      <c r="AO14" s="467"/>
      <c r="AP14" s="501" t="str">
        <f>IF(CU7="","",IF(AND(CW7&gt;11,CY7&gt;1),(CU7+1)&amp;"／"&amp;"1",IF(AND(CY7&gt;1,CY7&lt;32),CU7&amp;"／"&amp;(CW7+1),CU7&amp;"／"&amp;CW7)))</f>
        <v/>
      </c>
      <c r="AQ14" s="507"/>
      <c r="AR14" s="507"/>
      <c r="AS14" s="507"/>
      <c r="AT14" s="507"/>
      <c r="AU14" s="508"/>
      <c r="AY14" s="66"/>
      <c r="AZ14" s="66"/>
      <c r="BA14" s="513" t="e">
        <f>CU14*10000+CW14*100+CY14</f>
        <v>#VALUE!</v>
      </c>
      <c r="BB14" s="514"/>
      <c r="BC14" s="515"/>
      <c r="BD14" s="379" t="e">
        <f>IF(BA14&lt;BA16,"正",IF(BA14=BA16,"同","誤"))</f>
        <v>#VALUE!</v>
      </c>
      <c r="BE14" s="521"/>
      <c r="BF14" s="488" t="s">
        <v>89</v>
      </c>
      <c r="BG14" s="489"/>
      <c r="BH14" s="489"/>
      <c r="BI14" s="489"/>
      <c r="BJ14" s="489"/>
      <c r="BK14" s="484" t="s">
        <v>90</v>
      </c>
      <c r="BL14" s="485"/>
      <c r="BM14" s="485"/>
      <c r="BN14" s="485"/>
      <c r="BO14" s="485"/>
      <c r="BP14" s="485"/>
      <c r="BQ14" s="485"/>
      <c r="BR14" s="485"/>
      <c r="BS14" s="485"/>
      <c r="BT14" s="485"/>
      <c r="BU14" s="485"/>
      <c r="BV14" s="485"/>
      <c r="BW14" s="485"/>
      <c r="CA14" s="488">
        <v>0</v>
      </c>
      <c r="CB14" s="489"/>
      <c r="CC14" s="489"/>
      <c r="CD14" s="489"/>
      <c r="CE14" s="489"/>
      <c r="CF14" s="484" t="s">
        <v>91</v>
      </c>
      <c r="CG14" s="485"/>
      <c r="CH14" s="485"/>
      <c r="CI14" s="485"/>
      <c r="CJ14" s="485"/>
      <c r="CK14" s="485"/>
      <c r="CL14" s="485"/>
      <c r="CM14" s="485"/>
      <c r="CN14" s="485"/>
      <c r="CO14" s="485"/>
      <c r="CP14" s="485"/>
      <c r="CQ14" s="485"/>
      <c r="CR14" s="485"/>
      <c r="CU14" s="494" t="str">
        <f>IF(AA19="","",YEAR(AA19))</f>
        <v/>
      </c>
      <c r="CV14" s="495"/>
      <c r="CW14" s="454" t="str">
        <f>IF(AA19="","",MONTH(AA19))</f>
        <v/>
      </c>
      <c r="CX14" s="491"/>
      <c r="CY14" s="486" t="str">
        <f>IF(AA19="","",DAY(AA19))</f>
        <v/>
      </c>
      <c r="CZ14" s="455"/>
      <c r="DC14" s="519" t="str">
        <f>IF(OR(CU14="",CW14="",CY14=""),"未入力","OK")</f>
        <v>未入力</v>
      </c>
      <c r="DD14" s="520"/>
      <c r="DE14" s="477">
        <f>IF(DC14="OK",0,1)</f>
        <v>1</v>
      </c>
    </row>
    <row r="15" spans="1:128" ht="13.5" customHeight="1" thickBot="1">
      <c r="B15" s="361" t="s">
        <v>92</v>
      </c>
      <c r="C15" s="349"/>
      <c r="D15" s="349"/>
      <c r="E15" s="349"/>
      <c r="F15" s="323"/>
      <c r="G15" s="418" t="str">
        <f>IF('①基本情報・異動情報（学生入力用）'!F13="","学生入力用未入力です。",'①基本情報・異動情報（学生入力用）'!F13)</f>
        <v>学生入力用未入力です。</v>
      </c>
      <c r="H15" s="419"/>
      <c r="I15" s="419"/>
      <c r="J15" s="419"/>
      <c r="K15" s="419"/>
      <c r="L15" s="419"/>
      <c r="M15" s="419"/>
      <c r="N15" s="419"/>
      <c r="O15" s="419"/>
      <c r="P15" s="420"/>
      <c r="Q15" s="527"/>
      <c r="R15" s="31"/>
      <c r="S15" s="424"/>
      <c r="T15" s="139"/>
      <c r="U15" s="349"/>
      <c r="V15" s="349"/>
      <c r="W15" s="349"/>
      <c r="X15" s="349"/>
      <c r="Y15" s="349"/>
      <c r="Z15" s="159"/>
      <c r="AA15" s="336"/>
      <c r="AB15" s="337"/>
      <c r="AC15" s="337"/>
      <c r="AD15" s="337"/>
      <c r="AE15" s="337"/>
      <c r="AF15" s="337"/>
      <c r="AG15" s="337"/>
      <c r="AH15" s="338"/>
      <c r="AI15" s="427"/>
      <c r="AJ15" s="465"/>
      <c r="AK15" s="465"/>
      <c r="AL15" s="466"/>
      <c r="AM15" s="466"/>
      <c r="AN15" s="466"/>
      <c r="AO15" s="467"/>
      <c r="AP15" s="509"/>
      <c r="AQ15" s="510"/>
      <c r="AR15" s="510"/>
      <c r="AS15" s="510"/>
      <c r="AT15" s="510"/>
      <c r="AU15" s="511"/>
      <c r="AY15" s="66"/>
      <c r="AZ15" s="66"/>
      <c r="BA15" s="516"/>
      <c r="BB15" s="517"/>
      <c r="BC15" s="518"/>
      <c r="BD15" s="379"/>
      <c r="BE15" s="521"/>
      <c r="BF15" s="489"/>
      <c r="BG15" s="489"/>
      <c r="BH15" s="489"/>
      <c r="BI15" s="489"/>
      <c r="BJ15" s="489"/>
      <c r="BK15" s="485"/>
      <c r="BL15" s="485"/>
      <c r="BM15" s="485"/>
      <c r="BN15" s="485"/>
      <c r="BO15" s="485"/>
      <c r="BP15" s="485"/>
      <c r="BQ15" s="485"/>
      <c r="BR15" s="485"/>
      <c r="BS15" s="485"/>
      <c r="BT15" s="485"/>
      <c r="BU15" s="485"/>
      <c r="BV15" s="485"/>
      <c r="BW15" s="485"/>
      <c r="CA15" s="489"/>
      <c r="CB15" s="489"/>
      <c r="CC15" s="489"/>
      <c r="CD15" s="489"/>
      <c r="CE15" s="489"/>
      <c r="CF15" s="485"/>
      <c r="CG15" s="485"/>
      <c r="CH15" s="485"/>
      <c r="CI15" s="485"/>
      <c r="CJ15" s="485"/>
      <c r="CK15" s="485"/>
      <c r="CL15" s="485"/>
      <c r="CM15" s="485"/>
      <c r="CN15" s="485"/>
      <c r="CO15" s="485"/>
      <c r="CP15" s="485"/>
      <c r="CQ15" s="485"/>
      <c r="CR15" s="485"/>
      <c r="CU15" s="496"/>
      <c r="CV15" s="497"/>
      <c r="CW15" s="456"/>
      <c r="CX15" s="493"/>
      <c r="CY15" s="487"/>
      <c r="CZ15" s="457"/>
      <c r="DC15" s="519"/>
      <c r="DD15" s="520"/>
      <c r="DE15" s="477"/>
    </row>
    <row r="16" spans="1:128" ht="13.5" customHeight="1" thickBot="1">
      <c r="B16" s="349"/>
      <c r="C16" s="349"/>
      <c r="D16" s="349"/>
      <c r="E16" s="349"/>
      <c r="F16" s="323"/>
      <c r="G16" s="421"/>
      <c r="H16" s="422"/>
      <c r="I16" s="422"/>
      <c r="J16" s="422"/>
      <c r="K16" s="422"/>
      <c r="L16" s="422"/>
      <c r="M16" s="422"/>
      <c r="N16" s="422"/>
      <c r="O16" s="422"/>
      <c r="P16" s="423"/>
      <c r="Q16" s="527"/>
      <c r="R16" s="31"/>
      <c r="S16" s="424"/>
      <c r="AF16" s="161"/>
      <c r="AG16" s="31"/>
      <c r="AH16" s="31"/>
      <c r="AI16" s="31"/>
      <c r="AY16" s="66"/>
      <c r="AZ16" s="66"/>
      <c r="BA16" s="513" t="e">
        <f>IF(AA17="いいえ","98765432",CU16*10000+CW16*100+CY16)</f>
        <v>#VALUE!</v>
      </c>
      <c r="BB16" s="514"/>
      <c r="BC16" s="515"/>
      <c r="BD16" s="379"/>
      <c r="BE16" s="521"/>
      <c r="BF16" s="489"/>
      <c r="BG16" s="489"/>
      <c r="BH16" s="489"/>
      <c r="BI16" s="489"/>
      <c r="BJ16" s="489"/>
      <c r="BK16" s="485"/>
      <c r="BL16" s="485"/>
      <c r="BM16" s="485"/>
      <c r="BN16" s="485"/>
      <c r="BO16" s="485"/>
      <c r="BP16" s="485"/>
      <c r="BQ16" s="485"/>
      <c r="BR16" s="485"/>
      <c r="BS16" s="485"/>
      <c r="BT16" s="485"/>
      <c r="BU16" s="485"/>
      <c r="BV16" s="485"/>
      <c r="BW16" s="485"/>
      <c r="CA16" s="489"/>
      <c r="CB16" s="489"/>
      <c r="CC16" s="489"/>
      <c r="CD16" s="489"/>
      <c r="CE16" s="489"/>
      <c r="CF16" s="485"/>
      <c r="CG16" s="485"/>
      <c r="CH16" s="485"/>
      <c r="CI16" s="485"/>
      <c r="CJ16" s="485"/>
      <c r="CK16" s="485"/>
      <c r="CL16" s="485"/>
      <c r="CM16" s="485"/>
      <c r="CN16" s="485"/>
      <c r="CO16" s="485"/>
      <c r="CP16" s="485"/>
      <c r="CQ16" s="485"/>
      <c r="CR16" s="485"/>
      <c r="CU16" s="490" t="str">
        <f>IF(AA21="","",YEAR(AA21))</f>
        <v/>
      </c>
      <c r="CV16" s="486"/>
      <c r="CW16" s="454" t="str">
        <f>IF(AA21="","",MONTH(AA21))</f>
        <v/>
      </c>
      <c r="CX16" s="491"/>
      <c r="CY16" s="486" t="str">
        <f>IF(AA21="","",DAY(AA21))</f>
        <v/>
      </c>
      <c r="CZ16" s="455"/>
      <c r="DC16" s="519" t="str">
        <f>IF(OR(CU16="",CW16="",CY16=""),"未入力","OK")</f>
        <v>未入力</v>
      </c>
      <c r="DD16" s="520"/>
      <c r="DE16" s="477">
        <f>IF(AA17="いいえ",0,IF(DC16="OK",0,1))</f>
        <v>1</v>
      </c>
    </row>
    <row r="17" spans="1:109" ht="13.5" customHeight="1" thickBot="1">
      <c r="B17" s="322" t="s">
        <v>74</v>
      </c>
      <c r="C17" s="322"/>
      <c r="D17" s="322"/>
      <c r="E17" s="322"/>
      <c r="F17" s="158"/>
      <c r="G17" s="418" t="str">
        <f>IF('①基本情報・異動情報（学生入力用）'!F15="","学生入力用未入力です。",'①基本情報・異動情報（学生入力用）'!F15)</f>
        <v>学生入力用未入力です。</v>
      </c>
      <c r="H17" s="419"/>
      <c r="I17" s="419"/>
      <c r="J17" s="419"/>
      <c r="K17" s="419"/>
      <c r="L17" s="419"/>
      <c r="M17" s="419"/>
      <c r="N17" s="419"/>
      <c r="O17" s="419"/>
      <c r="P17" s="420"/>
      <c r="Q17" s="527"/>
      <c r="R17" s="31"/>
      <c r="S17" s="424"/>
      <c r="T17" s="139"/>
      <c r="U17" s="499" t="s">
        <v>126</v>
      </c>
      <c r="V17" s="499"/>
      <c r="W17" s="499"/>
      <c r="X17" s="499"/>
      <c r="Y17" s="499"/>
      <c r="Z17" s="500"/>
      <c r="AA17" s="376"/>
      <c r="AB17" s="350"/>
      <c r="AC17" s="350"/>
      <c r="AD17" s="350"/>
      <c r="AE17" s="350"/>
      <c r="AF17" s="350"/>
      <c r="AG17" s="350"/>
      <c r="AH17" s="350"/>
      <c r="AI17" s="351"/>
      <c r="AJ17" s="31"/>
      <c r="AK17" s="31"/>
      <c r="AL17" s="34"/>
      <c r="AM17" s="34"/>
      <c r="AN17" s="34"/>
      <c r="AY17" s="66"/>
      <c r="AZ17" s="66"/>
      <c r="BA17" s="516"/>
      <c r="BB17" s="517"/>
      <c r="BC17" s="518"/>
      <c r="BD17" s="379"/>
      <c r="BE17" s="521"/>
      <c r="BF17" s="488" t="s">
        <v>94</v>
      </c>
      <c r="BG17" s="489"/>
      <c r="BH17" s="489"/>
      <c r="BI17" s="489"/>
      <c r="BJ17" s="489"/>
      <c r="BK17" s="484" t="s">
        <v>116</v>
      </c>
      <c r="BL17" s="485"/>
      <c r="BM17" s="485"/>
      <c r="BN17" s="485"/>
      <c r="BO17" s="485"/>
      <c r="BP17" s="485"/>
      <c r="BQ17" s="485"/>
      <c r="BR17" s="485"/>
      <c r="BS17" s="485"/>
      <c r="BT17" s="485"/>
      <c r="BU17" s="485"/>
      <c r="BV17" s="485"/>
      <c r="BW17" s="485"/>
      <c r="CA17" s="488">
        <f>DE18</f>
        <v>3</v>
      </c>
      <c r="CB17" s="489"/>
      <c r="CC17" s="489"/>
      <c r="CD17" s="489"/>
      <c r="CE17" s="489"/>
      <c r="CF17" s="484" t="s">
        <v>80</v>
      </c>
      <c r="CG17" s="485"/>
      <c r="CH17" s="485"/>
      <c r="CI17" s="485"/>
      <c r="CJ17" s="485"/>
      <c r="CK17" s="485"/>
      <c r="CL17" s="485"/>
      <c r="CM17" s="485"/>
      <c r="CN17" s="485"/>
      <c r="CO17" s="485"/>
      <c r="CP17" s="485"/>
      <c r="CQ17" s="485"/>
      <c r="CR17" s="485"/>
      <c r="CU17" s="492"/>
      <c r="CV17" s="487"/>
      <c r="CW17" s="456"/>
      <c r="CX17" s="493"/>
      <c r="CY17" s="487"/>
      <c r="CZ17" s="457"/>
      <c r="DC17" s="519"/>
      <c r="DD17" s="520"/>
      <c r="DE17" s="477"/>
    </row>
    <row r="18" spans="1:109" ht="13.5" customHeight="1" thickBot="1">
      <c r="B18" s="322"/>
      <c r="C18" s="322"/>
      <c r="D18" s="322"/>
      <c r="E18" s="322"/>
      <c r="F18" s="158"/>
      <c r="G18" s="522"/>
      <c r="H18" s="523"/>
      <c r="I18" s="523"/>
      <c r="J18" s="523"/>
      <c r="K18" s="523"/>
      <c r="L18" s="523"/>
      <c r="M18" s="523"/>
      <c r="N18" s="523"/>
      <c r="O18" s="523"/>
      <c r="P18" s="524"/>
      <c r="Q18" s="527"/>
      <c r="R18" s="31"/>
      <c r="S18" s="424"/>
      <c r="T18" s="139"/>
      <c r="U18" s="499"/>
      <c r="V18" s="499"/>
      <c r="W18" s="499"/>
      <c r="X18" s="499"/>
      <c r="Y18" s="499"/>
      <c r="Z18" s="500"/>
      <c r="AA18" s="352"/>
      <c r="AB18" s="353"/>
      <c r="AC18" s="353"/>
      <c r="AD18" s="353"/>
      <c r="AE18" s="353"/>
      <c r="AF18" s="353"/>
      <c r="AG18" s="353"/>
      <c r="AH18" s="353"/>
      <c r="AI18" s="354"/>
      <c r="AJ18" s="31"/>
      <c r="AK18" s="31"/>
      <c r="AL18" s="34"/>
      <c r="AM18" s="34"/>
      <c r="AN18" s="34"/>
      <c r="AO18" s="34"/>
      <c r="AY18" s="66"/>
      <c r="AZ18" s="66"/>
      <c r="BA18" s="167"/>
      <c r="BB18" s="167"/>
      <c r="BC18" s="167"/>
      <c r="BD18" s="150"/>
      <c r="BE18" s="150"/>
      <c r="BF18" s="489"/>
      <c r="BG18" s="489"/>
      <c r="BH18" s="489"/>
      <c r="BI18" s="489"/>
      <c r="BJ18" s="489"/>
      <c r="BK18" s="485"/>
      <c r="BL18" s="485"/>
      <c r="BM18" s="485"/>
      <c r="BN18" s="485"/>
      <c r="BO18" s="485"/>
      <c r="BP18" s="485"/>
      <c r="BQ18" s="485"/>
      <c r="BR18" s="485"/>
      <c r="BS18" s="485"/>
      <c r="BT18" s="485"/>
      <c r="BU18" s="485"/>
      <c r="BV18" s="485"/>
      <c r="BW18" s="485"/>
      <c r="CA18" s="489"/>
      <c r="CB18" s="489"/>
      <c r="CC18" s="489"/>
      <c r="CD18" s="489"/>
      <c r="CE18" s="489"/>
      <c r="CF18" s="485"/>
      <c r="CG18" s="485"/>
      <c r="CH18" s="485"/>
      <c r="CI18" s="485"/>
      <c r="CJ18" s="485"/>
      <c r="CK18" s="485"/>
      <c r="CL18" s="485"/>
      <c r="CM18" s="485"/>
      <c r="CN18" s="485"/>
      <c r="CO18" s="485"/>
      <c r="CP18" s="485"/>
      <c r="CQ18" s="485"/>
      <c r="CR18" s="485"/>
      <c r="DC18" s="168"/>
      <c r="DD18" s="168"/>
      <c r="DE18" s="477">
        <f>DE12+DE14+DE16</f>
        <v>3</v>
      </c>
    </row>
    <row r="19" spans="1:109" ht="13.5" customHeight="1" thickTop="1">
      <c r="B19" s="322" t="s">
        <v>95</v>
      </c>
      <c r="C19" s="322"/>
      <c r="D19" s="322"/>
      <c r="E19" s="322"/>
      <c r="F19" s="158"/>
      <c r="G19" s="418" t="str">
        <f>IF('①基本情報・異動情報（学生入力用）'!F17="","学生入力用未入力です。",'①基本情報・異動情報（学生入力用）'!F17)</f>
        <v>学生入力用未入力です。</v>
      </c>
      <c r="H19" s="419"/>
      <c r="I19" s="419"/>
      <c r="J19" s="419"/>
      <c r="K19" s="419"/>
      <c r="L19" s="419"/>
      <c r="M19" s="419"/>
      <c r="N19" s="419"/>
      <c r="O19" s="419"/>
      <c r="P19" s="420"/>
      <c r="Q19" s="527"/>
      <c r="R19" s="31"/>
      <c r="S19" s="424"/>
      <c r="T19" s="139"/>
      <c r="U19" s="361" t="s">
        <v>88</v>
      </c>
      <c r="V19" s="375"/>
      <c r="W19" s="375"/>
      <c r="X19" s="375"/>
      <c r="Y19" s="375"/>
      <c r="Z19" s="163"/>
      <c r="AA19" s="324"/>
      <c r="AB19" s="325"/>
      <c r="AC19" s="325"/>
      <c r="AD19" s="325"/>
      <c r="AE19" s="350"/>
      <c r="AF19" s="350"/>
      <c r="AG19" s="350"/>
      <c r="AH19" s="350"/>
      <c r="AI19" s="351"/>
      <c r="AJ19" s="464" t="s">
        <v>86</v>
      </c>
      <c r="AK19" s="465"/>
      <c r="AL19" s="466" t="s">
        <v>87</v>
      </c>
      <c r="AM19" s="466"/>
      <c r="AN19" s="466"/>
      <c r="AO19" s="467"/>
      <c r="AP19" s="501" t="str">
        <f>IF(OR(AA17="はい",CU14=""),"",IF(AND(CW14&gt;11,CY14&gt;1),(CU14+1)&amp;"／"&amp;"1",CU14&amp;"/"&amp;IF(AND(CY14&gt;1,CY14&lt;32),CW14+1,CW14)))</f>
        <v/>
      </c>
      <c r="AQ19" s="502"/>
      <c r="AR19" s="502"/>
      <c r="AS19" s="502"/>
      <c r="AT19" s="502"/>
      <c r="AU19" s="503"/>
      <c r="AV19" s="66"/>
      <c r="AW19" s="66"/>
      <c r="AX19" s="66"/>
      <c r="AY19" s="141"/>
      <c r="AZ19" s="141"/>
      <c r="BA19" s="141"/>
      <c r="BB19" s="141"/>
      <c r="BC19" s="31"/>
      <c r="BD19" s="31"/>
      <c r="BF19" s="489"/>
      <c r="BG19" s="489"/>
      <c r="BH19" s="489"/>
      <c r="BI19" s="489"/>
      <c r="BJ19" s="489"/>
      <c r="BK19" s="485"/>
      <c r="BL19" s="485"/>
      <c r="BM19" s="485"/>
      <c r="BN19" s="485"/>
      <c r="BO19" s="485"/>
      <c r="BP19" s="485"/>
      <c r="BQ19" s="485"/>
      <c r="BR19" s="485"/>
      <c r="BS19" s="485"/>
      <c r="BT19" s="485"/>
      <c r="BU19" s="485"/>
      <c r="BV19" s="485"/>
      <c r="BW19" s="485"/>
      <c r="CA19" s="489"/>
      <c r="CB19" s="489"/>
      <c r="CC19" s="489"/>
      <c r="CD19" s="489"/>
      <c r="CE19" s="489"/>
      <c r="CF19" s="485"/>
      <c r="CG19" s="485"/>
      <c r="CH19" s="485"/>
      <c r="CI19" s="485"/>
      <c r="CJ19" s="485"/>
      <c r="CK19" s="485"/>
      <c r="CL19" s="485"/>
      <c r="CM19" s="485"/>
      <c r="CN19" s="485"/>
      <c r="CO19" s="485"/>
      <c r="CP19" s="485"/>
      <c r="CQ19" s="485"/>
      <c r="CR19" s="485"/>
      <c r="DC19" s="170"/>
      <c r="DD19" s="170"/>
      <c r="DE19" s="477"/>
    </row>
    <row r="20" spans="1:109" ht="13.5" customHeight="1" thickBot="1">
      <c r="B20" s="322"/>
      <c r="C20" s="322"/>
      <c r="D20" s="322"/>
      <c r="E20" s="322"/>
      <c r="F20" s="158"/>
      <c r="G20" s="421"/>
      <c r="H20" s="422"/>
      <c r="I20" s="422"/>
      <c r="J20" s="422"/>
      <c r="K20" s="422"/>
      <c r="L20" s="422"/>
      <c r="M20" s="422"/>
      <c r="N20" s="422"/>
      <c r="O20" s="422"/>
      <c r="P20" s="423"/>
      <c r="Q20" s="527"/>
      <c r="R20" s="31"/>
      <c r="S20" s="424"/>
      <c r="T20" s="139"/>
      <c r="U20" s="375"/>
      <c r="V20" s="375"/>
      <c r="W20" s="375"/>
      <c r="X20" s="375"/>
      <c r="Y20" s="375"/>
      <c r="Z20" s="163"/>
      <c r="AA20" s="352"/>
      <c r="AB20" s="353"/>
      <c r="AC20" s="353"/>
      <c r="AD20" s="353"/>
      <c r="AE20" s="353"/>
      <c r="AF20" s="353"/>
      <c r="AG20" s="353"/>
      <c r="AH20" s="353"/>
      <c r="AI20" s="354"/>
      <c r="AJ20" s="465"/>
      <c r="AK20" s="465"/>
      <c r="AL20" s="466"/>
      <c r="AM20" s="466"/>
      <c r="AN20" s="466"/>
      <c r="AO20" s="467"/>
      <c r="AP20" s="504"/>
      <c r="AQ20" s="505"/>
      <c r="AR20" s="505"/>
      <c r="AS20" s="505"/>
      <c r="AT20" s="505"/>
      <c r="AU20" s="506"/>
      <c r="AV20" s="66"/>
      <c r="AW20" s="66"/>
      <c r="AX20" s="66"/>
      <c r="AY20" s="141"/>
      <c r="AZ20" s="141"/>
      <c r="BA20" s="525"/>
      <c r="BB20" s="525"/>
      <c r="BC20" s="31"/>
      <c r="BD20" s="31"/>
      <c r="BE20" s="31"/>
      <c r="BF20" s="488" t="s">
        <v>98</v>
      </c>
      <c r="BG20" s="489"/>
      <c r="BH20" s="489"/>
      <c r="BI20" s="489"/>
      <c r="BJ20" s="489"/>
      <c r="BK20" s="484" t="s">
        <v>99</v>
      </c>
      <c r="BL20" s="485"/>
      <c r="BM20" s="485"/>
      <c r="BN20" s="485"/>
      <c r="BO20" s="485"/>
      <c r="BP20" s="485"/>
      <c r="BQ20" s="485"/>
      <c r="BR20" s="485"/>
      <c r="BS20" s="485"/>
      <c r="BT20" s="485"/>
      <c r="BU20" s="485"/>
      <c r="BV20" s="485"/>
      <c r="BW20" s="485"/>
    </row>
    <row r="21" spans="1:109" ht="13.5" customHeight="1" thickTop="1">
      <c r="B21" s="375" t="s">
        <v>129</v>
      </c>
      <c r="C21" s="349"/>
      <c r="D21" s="349"/>
      <c r="E21" s="349"/>
      <c r="F21" s="158"/>
      <c r="G21" s="435" t="str">
        <f>IF('①基本情報・異動情報（学生入力用）'!F19="","学生入力用未入力です。",'①基本情報・異動情報（学生入力用）'!F19)</f>
        <v>学生入力用未入力です。</v>
      </c>
      <c r="H21" s="436"/>
      <c r="I21" s="436"/>
      <c r="J21" s="436"/>
      <c r="K21" s="436"/>
      <c r="L21" s="436"/>
      <c r="M21" s="436"/>
      <c r="N21" s="436"/>
      <c r="O21" s="436"/>
      <c r="P21" s="437"/>
      <c r="Q21" s="527"/>
      <c r="R21" s="31"/>
      <c r="S21" s="424"/>
      <c r="T21" s="139"/>
      <c r="U21" s="361" t="s">
        <v>93</v>
      </c>
      <c r="V21" s="375"/>
      <c r="W21" s="375"/>
      <c r="X21" s="375"/>
      <c r="Y21" s="375"/>
      <c r="Z21" s="154"/>
      <c r="AA21" s="324"/>
      <c r="AB21" s="325"/>
      <c r="AC21" s="325"/>
      <c r="AD21" s="325"/>
      <c r="AE21" s="325"/>
      <c r="AF21" s="325"/>
      <c r="AG21" s="325"/>
      <c r="AH21" s="325"/>
      <c r="AI21" s="326"/>
      <c r="AJ21" s="464" t="s">
        <v>86</v>
      </c>
      <c r="AK21" s="465"/>
      <c r="AL21" s="466" t="s">
        <v>87</v>
      </c>
      <c r="AM21" s="466"/>
      <c r="AN21" s="466"/>
      <c r="AO21" s="467"/>
      <c r="AP21" s="501" t="str">
        <f>IF(CU16="","",IF(AND(CW16&gt;11,CY16&gt;0),(CU16+1)&amp;"／"&amp;"1",CU16&amp;"/"&amp;IF(AND(CY16&gt;0,CY16&lt;32),CW16+1,CW16)))</f>
        <v/>
      </c>
      <c r="AQ21" s="502"/>
      <c r="AR21" s="502"/>
      <c r="AS21" s="502"/>
      <c r="AT21" s="502"/>
      <c r="AU21" s="503"/>
      <c r="AV21" s="66"/>
      <c r="AW21" s="66"/>
      <c r="AX21" s="66"/>
      <c r="AY21" s="141"/>
      <c r="AZ21" s="141"/>
      <c r="BA21" s="525"/>
      <c r="BB21" s="525"/>
      <c r="BC21" s="31"/>
      <c r="BD21" s="31"/>
      <c r="BE21" s="31"/>
      <c r="BF21" s="489"/>
      <c r="BG21" s="489"/>
      <c r="BH21" s="489"/>
      <c r="BI21" s="489"/>
      <c r="BJ21" s="489"/>
      <c r="BK21" s="485"/>
      <c r="BL21" s="485"/>
      <c r="BM21" s="485"/>
      <c r="BN21" s="485"/>
      <c r="BO21" s="485"/>
      <c r="BP21" s="485"/>
      <c r="BQ21" s="485"/>
      <c r="BR21" s="485"/>
      <c r="BS21" s="485"/>
      <c r="BT21" s="485"/>
      <c r="BU21" s="485"/>
      <c r="BV21" s="485"/>
      <c r="BW21" s="485"/>
    </row>
    <row r="22" spans="1:109" ht="13.5" customHeight="1" thickBot="1">
      <c r="B22" s="349"/>
      <c r="C22" s="349"/>
      <c r="D22" s="349"/>
      <c r="E22" s="349"/>
      <c r="F22" s="158"/>
      <c r="G22" s="438"/>
      <c r="H22" s="439"/>
      <c r="I22" s="439"/>
      <c r="J22" s="439"/>
      <c r="K22" s="439"/>
      <c r="L22" s="439"/>
      <c r="M22" s="439"/>
      <c r="N22" s="439"/>
      <c r="O22" s="439"/>
      <c r="P22" s="440"/>
      <c r="Q22" s="527"/>
      <c r="R22" s="31"/>
      <c r="S22" s="424"/>
      <c r="T22" s="139"/>
      <c r="U22" s="375"/>
      <c r="V22" s="375"/>
      <c r="W22" s="375"/>
      <c r="X22" s="375"/>
      <c r="Y22" s="375"/>
      <c r="Z22" s="154"/>
      <c r="AA22" s="327"/>
      <c r="AB22" s="328"/>
      <c r="AC22" s="328"/>
      <c r="AD22" s="328"/>
      <c r="AE22" s="328"/>
      <c r="AF22" s="328"/>
      <c r="AG22" s="328"/>
      <c r="AH22" s="328"/>
      <c r="AI22" s="329"/>
      <c r="AJ22" s="465"/>
      <c r="AK22" s="465"/>
      <c r="AL22" s="466"/>
      <c r="AM22" s="466"/>
      <c r="AN22" s="466"/>
      <c r="AO22" s="467"/>
      <c r="AP22" s="504"/>
      <c r="AQ22" s="505"/>
      <c r="AR22" s="505"/>
      <c r="AS22" s="505"/>
      <c r="AT22" s="505"/>
      <c r="AU22" s="506"/>
      <c r="AV22" s="66"/>
      <c r="AW22" s="66"/>
      <c r="AX22" s="66"/>
      <c r="AY22" s="31"/>
      <c r="AZ22" s="31"/>
      <c r="BA22" s="31"/>
      <c r="BB22" s="31"/>
      <c r="BC22" s="31"/>
      <c r="BD22" s="31"/>
      <c r="BE22" s="31"/>
      <c r="BF22" s="489"/>
      <c r="BG22" s="489"/>
      <c r="BH22" s="489"/>
      <c r="BI22" s="489"/>
      <c r="BJ22" s="489"/>
      <c r="BK22" s="485"/>
      <c r="BL22" s="485"/>
      <c r="BM22" s="485"/>
      <c r="BN22" s="485"/>
      <c r="BO22" s="485"/>
      <c r="BP22" s="485"/>
      <c r="BQ22" s="485"/>
      <c r="BR22" s="485"/>
      <c r="BS22" s="485"/>
      <c r="BT22" s="485"/>
      <c r="BU22" s="485"/>
      <c r="BV22" s="485"/>
      <c r="BW22" s="485"/>
    </row>
    <row r="23" spans="1:109" ht="13.5" customHeight="1">
      <c r="B23" s="322" t="s">
        <v>77</v>
      </c>
      <c r="C23" s="322"/>
      <c r="D23" s="322"/>
      <c r="E23" s="322"/>
      <c r="F23" s="158"/>
      <c r="G23" s="435" t="str">
        <f>IF('①基本情報・異動情報（学生入力用）'!F21="","学生入力用未入力です。",'①基本情報・異動情報（学生入力用）'!F21)</f>
        <v>学生入力用未入力です。</v>
      </c>
      <c r="H23" s="436"/>
      <c r="I23" s="436"/>
      <c r="J23" s="436"/>
      <c r="K23" s="436"/>
      <c r="L23" s="436"/>
      <c r="M23" s="436"/>
      <c r="N23" s="436"/>
      <c r="O23" s="436"/>
      <c r="P23" s="437"/>
      <c r="Q23" s="527"/>
      <c r="R23" s="31"/>
      <c r="S23" s="424"/>
      <c r="T23" s="139"/>
      <c r="U23" s="164"/>
      <c r="V23" s="164"/>
      <c r="W23" s="164"/>
      <c r="X23" s="164"/>
      <c r="Y23" s="164"/>
      <c r="Z23" s="154"/>
      <c r="AA23" s="165"/>
      <c r="AB23" s="165"/>
      <c r="AC23" s="165"/>
      <c r="AD23" s="165"/>
      <c r="AE23" s="165"/>
      <c r="AF23" s="165"/>
      <c r="AJ23" s="134"/>
      <c r="AK23" s="134"/>
      <c r="AL23" s="166"/>
      <c r="AM23" s="166"/>
      <c r="AN23" s="166"/>
      <c r="AO23" s="150"/>
      <c r="AP23" s="66"/>
      <c r="AQ23" s="66"/>
      <c r="AR23" s="66"/>
      <c r="AS23" s="66"/>
      <c r="AT23" s="66"/>
      <c r="AU23" s="66"/>
      <c r="AV23" s="66"/>
      <c r="AW23" s="66"/>
      <c r="AX23" s="66"/>
      <c r="AY23" s="31"/>
      <c r="AZ23" s="31"/>
      <c r="BA23" s="31"/>
      <c r="BB23" s="31"/>
      <c r="BC23" s="31"/>
      <c r="BD23" s="31"/>
      <c r="BE23" s="31"/>
      <c r="BF23" s="489" t="s">
        <v>100</v>
      </c>
      <c r="BG23" s="489"/>
      <c r="BH23" s="489"/>
      <c r="BI23" s="489"/>
      <c r="BJ23" s="489"/>
      <c r="BK23" s="498"/>
      <c r="BL23" s="498"/>
      <c r="BM23" s="498"/>
      <c r="BN23" s="498"/>
      <c r="BO23" s="498"/>
      <c r="BP23" s="498"/>
      <c r="BQ23" s="498"/>
      <c r="BR23" s="498"/>
      <c r="BS23" s="498"/>
      <c r="BT23" s="498"/>
      <c r="BU23" s="498"/>
      <c r="BV23" s="498"/>
      <c r="BW23" s="498"/>
    </row>
    <row r="24" spans="1:109" ht="13.5" customHeight="1" thickBot="1">
      <c r="B24" s="322"/>
      <c r="C24" s="322"/>
      <c r="D24" s="322"/>
      <c r="E24" s="322"/>
      <c r="F24" s="158"/>
      <c r="G24" s="438"/>
      <c r="H24" s="439"/>
      <c r="I24" s="439"/>
      <c r="J24" s="439"/>
      <c r="K24" s="439"/>
      <c r="L24" s="439"/>
      <c r="M24" s="439"/>
      <c r="N24" s="439"/>
      <c r="O24" s="439"/>
      <c r="P24" s="440"/>
      <c r="Q24" s="527"/>
      <c r="R24" s="31"/>
      <c r="S24" s="424"/>
      <c r="T24" s="139"/>
      <c r="U24" s="3"/>
      <c r="V24" s="3"/>
      <c r="AA24" s="169"/>
      <c r="AB24" s="169"/>
      <c r="AC24" s="169"/>
      <c r="AD24" s="169"/>
      <c r="AE24" s="169"/>
      <c r="AF24" s="169"/>
      <c r="AJ24" s="3"/>
      <c r="AK24" s="3"/>
      <c r="AL24" s="3"/>
      <c r="AM24" s="3"/>
      <c r="AN24" s="3"/>
      <c r="AO24" s="3"/>
      <c r="AP24" s="3"/>
      <c r="AQ24" s="3"/>
      <c r="AR24" s="3"/>
      <c r="AS24" s="3"/>
      <c r="AT24" s="3"/>
      <c r="AU24" s="3"/>
      <c r="AV24" s="3"/>
      <c r="AW24" s="3"/>
      <c r="AX24" s="3"/>
      <c r="BF24" s="489"/>
      <c r="BG24" s="489"/>
      <c r="BH24" s="489"/>
      <c r="BI24" s="489"/>
      <c r="BJ24" s="489"/>
      <c r="BK24" s="498"/>
      <c r="BL24" s="498"/>
      <c r="BM24" s="498"/>
      <c r="BN24" s="498"/>
      <c r="BO24" s="498"/>
      <c r="BP24" s="498"/>
      <c r="BQ24" s="498"/>
      <c r="BR24" s="498"/>
      <c r="BS24" s="498"/>
      <c r="BT24" s="498"/>
      <c r="BU24" s="498"/>
      <c r="BV24" s="498"/>
      <c r="BW24" s="498"/>
    </row>
    <row r="25" spans="1:109" ht="13.5" customHeight="1">
      <c r="A25" s="31"/>
      <c r="B25" s="322" t="s">
        <v>123</v>
      </c>
      <c r="C25" s="322"/>
      <c r="D25" s="322"/>
      <c r="E25" s="322"/>
      <c r="F25" s="158"/>
      <c r="G25" s="435" t="str">
        <f>IF('①基本情報・異動情報（学生入力用）'!F23="","学生入力用未入力です。",'①基本情報・異動情報（学生入力用）'!F23)</f>
        <v>学生入力用未入力です。</v>
      </c>
      <c r="H25" s="436"/>
      <c r="I25" s="436"/>
      <c r="J25" s="436"/>
      <c r="K25" s="436"/>
      <c r="L25" s="436"/>
      <c r="M25" s="436"/>
      <c r="N25" s="436"/>
      <c r="O25" s="436"/>
      <c r="P25" s="437"/>
      <c r="Q25" s="527"/>
      <c r="R25" s="31"/>
      <c r="S25" s="424"/>
      <c r="U25" s="383" t="s">
        <v>96</v>
      </c>
      <c r="V25" s="428"/>
      <c r="W25" s="428"/>
      <c r="X25" s="429"/>
      <c r="Y25" s="391" t="str">
        <f>IF(OR(AND(AA12="辞退（短縮卒業・修了）",AY7=0), AND(AA12="退学",DE18=0)),"異動情報の入力完了です。","エラー：未入力項目があります。必要項目を全て入力してください。")</f>
        <v>エラー：未入力項目があります。必要項目を全て入力してください。</v>
      </c>
      <c r="Z25" s="391"/>
      <c r="AA25" s="391"/>
      <c r="AB25" s="391"/>
      <c r="AC25" s="391"/>
      <c r="AD25" s="391"/>
      <c r="AE25" s="391"/>
      <c r="AF25" s="391"/>
      <c r="AG25" s="391"/>
      <c r="AH25" s="392"/>
      <c r="AJ25" s="383" t="s">
        <v>97</v>
      </c>
      <c r="AK25" s="428"/>
      <c r="AL25" s="428"/>
      <c r="AM25" s="429"/>
      <c r="AN25" s="391" t="str">
        <f>IF(OR(AA17="",AA21="",AA19=""),"",VLOOKUP(BD14,BF14:BW33,6,FALSE))</f>
        <v/>
      </c>
      <c r="AO25" s="391"/>
      <c r="AP25" s="391"/>
      <c r="AQ25" s="391"/>
      <c r="AR25" s="391"/>
      <c r="AS25" s="391"/>
      <c r="AT25" s="391"/>
      <c r="AU25" s="391"/>
      <c r="AV25" s="391"/>
      <c r="AW25" s="391"/>
      <c r="AX25" s="392"/>
      <c r="BF25" s="489"/>
      <c r="BG25" s="489"/>
      <c r="BH25" s="489"/>
      <c r="BI25" s="489"/>
      <c r="BJ25" s="489"/>
      <c r="BK25" s="498"/>
      <c r="BL25" s="498"/>
      <c r="BM25" s="498"/>
      <c r="BN25" s="498"/>
      <c r="BO25" s="498"/>
      <c r="BP25" s="498"/>
      <c r="BQ25" s="498"/>
      <c r="BR25" s="498"/>
      <c r="BS25" s="498"/>
      <c r="BT25" s="498"/>
      <c r="BU25" s="498"/>
      <c r="BV25" s="498"/>
      <c r="BW25" s="498"/>
    </row>
    <row r="26" spans="1:109" ht="13.5" customHeight="1" thickBot="1">
      <c r="A26" s="34"/>
      <c r="B26" s="322"/>
      <c r="C26" s="322"/>
      <c r="D26" s="322"/>
      <c r="E26" s="322"/>
      <c r="F26" s="158"/>
      <c r="G26" s="438"/>
      <c r="H26" s="439"/>
      <c r="I26" s="439"/>
      <c r="J26" s="439"/>
      <c r="K26" s="439"/>
      <c r="L26" s="439"/>
      <c r="M26" s="439"/>
      <c r="N26" s="439"/>
      <c r="O26" s="439"/>
      <c r="P26" s="440"/>
      <c r="Q26" s="527"/>
      <c r="R26" s="150"/>
      <c r="S26" s="135"/>
      <c r="T26" s="139"/>
      <c r="U26" s="385"/>
      <c r="V26" s="430"/>
      <c r="W26" s="430"/>
      <c r="X26" s="431"/>
      <c r="Y26" s="394"/>
      <c r="Z26" s="394"/>
      <c r="AA26" s="394"/>
      <c r="AB26" s="394"/>
      <c r="AC26" s="394"/>
      <c r="AD26" s="394"/>
      <c r="AE26" s="394"/>
      <c r="AF26" s="394"/>
      <c r="AG26" s="394"/>
      <c r="AH26" s="395"/>
      <c r="AJ26" s="385"/>
      <c r="AK26" s="430"/>
      <c r="AL26" s="430"/>
      <c r="AM26" s="431"/>
      <c r="AN26" s="394"/>
      <c r="AO26" s="394"/>
      <c r="AP26" s="394"/>
      <c r="AQ26" s="394"/>
      <c r="AR26" s="394"/>
      <c r="AS26" s="394"/>
      <c r="AT26" s="394"/>
      <c r="AU26" s="394"/>
      <c r="AV26" s="394"/>
      <c r="AW26" s="394"/>
      <c r="AX26" s="395"/>
      <c r="BF26" s="489" t="s">
        <v>101</v>
      </c>
      <c r="BG26" s="489"/>
      <c r="BH26" s="489"/>
      <c r="BI26" s="489"/>
      <c r="BJ26" s="489"/>
      <c r="BK26" s="498"/>
      <c r="BL26" s="498"/>
      <c r="BM26" s="498"/>
      <c r="BN26" s="498"/>
      <c r="BO26" s="498"/>
      <c r="BP26" s="498"/>
      <c r="BQ26" s="498"/>
      <c r="BR26" s="498"/>
      <c r="BS26" s="498"/>
      <c r="BT26" s="498"/>
      <c r="BU26" s="498"/>
      <c r="BV26" s="498"/>
      <c r="BW26" s="498"/>
    </row>
    <row r="27" spans="1:109" ht="13.5" customHeight="1">
      <c r="A27" s="34"/>
      <c r="B27" s="34"/>
      <c r="C27" s="34"/>
      <c r="D27" s="34"/>
      <c r="G27" s="150"/>
      <c r="H27" s="150"/>
      <c r="I27" s="150"/>
      <c r="J27" s="150"/>
      <c r="K27" s="150"/>
      <c r="L27" s="150"/>
      <c r="M27" s="150"/>
      <c r="N27" s="150"/>
      <c r="O27" s="150"/>
      <c r="P27" s="150"/>
      <c r="Q27" s="150"/>
      <c r="R27" s="150"/>
      <c r="S27" s="135"/>
      <c r="T27" s="139"/>
      <c r="U27" s="385"/>
      <c r="V27" s="430"/>
      <c r="W27" s="430"/>
      <c r="X27" s="431"/>
      <c r="Y27" s="394"/>
      <c r="Z27" s="394"/>
      <c r="AA27" s="394"/>
      <c r="AB27" s="394"/>
      <c r="AC27" s="394"/>
      <c r="AD27" s="394"/>
      <c r="AE27" s="394"/>
      <c r="AF27" s="394"/>
      <c r="AG27" s="394"/>
      <c r="AH27" s="395"/>
      <c r="AJ27" s="385"/>
      <c r="AK27" s="430"/>
      <c r="AL27" s="430"/>
      <c r="AM27" s="431"/>
      <c r="AN27" s="394"/>
      <c r="AO27" s="394"/>
      <c r="AP27" s="394"/>
      <c r="AQ27" s="394"/>
      <c r="AR27" s="394"/>
      <c r="AS27" s="394"/>
      <c r="AT27" s="394"/>
      <c r="AU27" s="394"/>
      <c r="AV27" s="394"/>
      <c r="AW27" s="394"/>
      <c r="AX27" s="395"/>
      <c r="BF27" s="489"/>
      <c r="BG27" s="489"/>
      <c r="BH27" s="489"/>
      <c r="BI27" s="489"/>
      <c r="BJ27" s="489"/>
      <c r="BK27" s="498"/>
      <c r="BL27" s="498"/>
      <c r="BM27" s="498"/>
      <c r="BN27" s="498"/>
      <c r="BO27" s="498"/>
      <c r="BP27" s="498"/>
      <c r="BQ27" s="498"/>
      <c r="BR27" s="498"/>
      <c r="BS27" s="498"/>
      <c r="BT27" s="498"/>
      <c r="BU27" s="498"/>
      <c r="BV27" s="498"/>
      <c r="BW27" s="498"/>
    </row>
    <row r="28" spans="1:109" ht="13.5" customHeight="1">
      <c r="A28" s="34"/>
      <c r="B28" s="34"/>
      <c r="C28" s="34"/>
      <c r="D28" s="34"/>
      <c r="G28" s="150"/>
      <c r="H28" s="150"/>
      <c r="I28" s="150"/>
      <c r="J28" s="150"/>
      <c r="K28" s="150"/>
      <c r="L28" s="150"/>
      <c r="M28" s="150"/>
      <c r="N28" s="150"/>
      <c r="O28" s="150"/>
      <c r="P28" s="150"/>
      <c r="Q28" s="150"/>
      <c r="R28" s="150"/>
      <c r="S28" s="135"/>
      <c r="T28" s="139"/>
      <c r="U28" s="385"/>
      <c r="V28" s="430"/>
      <c r="W28" s="430"/>
      <c r="X28" s="431"/>
      <c r="Y28" s="394"/>
      <c r="Z28" s="394"/>
      <c r="AA28" s="394"/>
      <c r="AB28" s="394"/>
      <c r="AC28" s="394"/>
      <c r="AD28" s="394"/>
      <c r="AE28" s="394"/>
      <c r="AF28" s="394"/>
      <c r="AG28" s="394"/>
      <c r="AH28" s="395"/>
      <c r="AJ28" s="385"/>
      <c r="AK28" s="430"/>
      <c r="AL28" s="430"/>
      <c r="AM28" s="431"/>
      <c r="AN28" s="394"/>
      <c r="AO28" s="394"/>
      <c r="AP28" s="394"/>
      <c r="AQ28" s="394"/>
      <c r="AR28" s="394"/>
      <c r="AS28" s="394"/>
      <c r="AT28" s="394"/>
      <c r="AU28" s="394"/>
      <c r="AV28" s="394"/>
      <c r="AW28" s="394"/>
      <c r="AX28" s="395"/>
      <c r="BF28" s="489"/>
      <c r="BG28" s="489"/>
      <c r="BH28" s="489"/>
      <c r="BI28" s="489"/>
      <c r="BJ28" s="489"/>
      <c r="BK28" s="498"/>
      <c r="BL28" s="498"/>
      <c r="BM28" s="498"/>
      <c r="BN28" s="498"/>
      <c r="BO28" s="498"/>
      <c r="BP28" s="498"/>
      <c r="BQ28" s="498"/>
      <c r="BR28" s="498"/>
      <c r="BS28" s="498"/>
      <c r="BT28" s="498"/>
      <c r="BU28" s="498"/>
      <c r="BV28" s="498"/>
      <c r="BW28" s="498"/>
    </row>
    <row r="29" spans="1:109" ht="13.5" customHeight="1" thickBot="1">
      <c r="B29" s="139"/>
      <c r="C29" s="152"/>
      <c r="D29" s="153"/>
      <c r="E29" s="153"/>
      <c r="F29" s="153"/>
      <c r="G29" s="214"/>
      <c r="H29" s="214"/>
      <c r="I29" s="214"/>
      <c r="J29" s="214"/>
      <c r="K29" s="214"/>
      <c r="L29" s="214"/>
      <c r="M29" s="214"/>
      <c r="N29" s="214"/>
      <c r="O29" s="214"/>
      <c r="P29" s="214"/>
      <c r="Q29" s="139"/>
      <c r="R29" s="139"/>
      <c r="S29" s="215"/>
      <c r="T29" s="139"/>
      <c r="U29" s="432"/>
      <c r="V29" s="433"/>
      <c r="W29" s="433"/>
      <c r="X29" s="434"/>
      <c r="Y29" s="397"/>
      <c r="Z29" s="397"/>
      <c r="AA29" s="397"/>
      <c r="AB29" s="397"/>
      <c r="AC29" s="397"/>
      <c r="AD29" s="397"/>
      <c r="AE29" s="397"/>
      <c r="AF29" s="397"/>
      <c r="AG29" s="397"/>
      <c r="AH29" s="398"/>
      <c r="AJ29" s="432"/>
      <c r="AK29" s="433"/>
      <c r="AL29" s="433"/>
      <c r="AM29" s="434"/>
      <c r="AN29" s="397"/>
      <c r="AO29" s="397"/>
      <c r="AP29" s="397"/>
      <c r="AQ29" s="397"/>
      <c r="AR29" s="397"/>
      <c r="AS29" s="397"/>
      <c r="AT29" s="397"/>
      <c r="AU29" s="397"/>
      <c r="AV29" s="397"/>
      <c r="AW29" s="397"/>
      <c r="AX29" s="398"/>
      <c r="BA29" s="171"/>
      <c r="BB29" s="171"/>
      <c r="BC29" s="171"/>
      <c r="BD29" s="171"/>
      <c r="BE29" s="171"/>
      <c r="BF29" s="489"/>
      <c r="BG29" s="489"/>
      <c r="BH29" s="489"/>
      <c r="BI29" s="489"/>
      <c r="BJ29" s="489"/>
      <c r="BK29" s="498"/>
      <c r="BL29" s="498"/>
      <c r="BM29" s="498"/>
      <c r="BN29" s="498"/>
      <c r="BO29" s="498"/>
      <c r="BP29" s="498"/>
      <c r="BQ29" s="498"/>
      <c r="BR29" s="498"/>
      <c r="BS29" s="498"/>
      <c r="BT29" s="498"/>
      <c r="BU29" s="498"/>
      <c r="BV29" s="498"/>
      <c r="BW29" s="498"/>
    </row>
    <row r="30" spans="1:109" s="4" customFormat="1" ht="13.5" customHeight="1">
      <c r="A30" s="154"/>
      <c r="B30" s="142"/>
      <c r="C30" s="152"/>
      <c r="D30" s="153"/>
      <c r="E30" s="153"/>
      <c r="F30" s="153"/>
      <c r="G30" s="214"/>
      <c r="H30" s="214"/>
      <c r="I30" s="214"/>
      <c r="J30" s="214"/>
      <c r="K30" s="214"/>
      <c r="L30" s="214"/>
      <c r="M30" s="214"/>
      <c r="N30" s="214"/>
      <c r="O30" s="214"/>
      <c r="P30" s="214"/>
      <c r="Q30" s="142"/>
      <c r="R30" s="142"/>
      <c r="S30" s="215"/>
      <c r="T30" s="142"/>
      <c r="U30" s="134"/>
      <c r="V30" s="134"/>
      <c r="W30" s="3"/>
      <c r="X30" s="3"/>
      <c r="Y30" s="3"/>
      <c r="Z30" s="3"/>
      <c r="AA30" s="3"/>
      <c r="AB30" s="3"/>
      <c r="AC30" s="3"/>
      <c r="AD30" s="35"/>
      <c r="AE30" s="35"/>
      <c r="AF30" s="35"/>
      <c r="AG30" s="35"/>
      <c r="AH30" s="35"/>
      <c r="AI30" s="35"/>
      <c r="AJ30" s="35"/>
      <c r="AK30" s="35"/>
      <c r="AL30" s="35"/>
      <c r="AM30" s="35"/>
      <c r="AN30" s="35"/>
      <c r="AO30" s="35"/>
      <c r="AP30" s="35"/>
      <c r="AQ30" s="35"/>
      <c r="AR30" s="35"/>
      <c r="AS30" s="35"/>
      <c r="AT30" s="35"/>
      <c r="AU30" s="35"/>
      <c r="AV30" s="35"/>
      <c r="AW30" s="35"/>
      <c r="AX30" s="35"/>
      <c r="AY30" s="157"/>
      <c r="AZ30" s="157"/>
      <c r="BA30" s="172"/>
      <c r="BB30" s="172"/>
      <c r="BC30" s="172"/>
      <c r="BD30" s="172"/>
      <c r="BE30" s="172"/>
      <c r="BF30" s="489"/>
      <c r="BG30" s="489"/>
      <c r="BH30" s="489"/>
      <c r="BI30" s="489"/>
      <c r="BJ30" s="489"/>
      <c r="BK30" s="498"/>
      <c r="BL30" s="498"/>
      <c r="BM30" s="498"/>
      <c r="BN30" s="498"/>
      <c r="BO30" s="498"/>
      <c r="BP30" s="498"/>
      <c r="BQ30" s="498"/>
      <c r="BR30" s="498"/>
      <c r="BS30" s="498"/>
      <c r="BT30" s="498"/>
      <c r="BU30" s="498"/>
      <c r="BV30" s="498"/>
      <c r="BW30" s="498"/>
    </row>
    <row r="31" spans="1:109" ht="13.5" customHeight="1">
      <c r="C31" s="153"/>
      <c r="D31" s="153"/>
      <c r="E31" s="153"/>
      <c r="F31" s="153"/>
      <c r="G31" s="214"/>
      <c r="H31" s="214"/>
      <c r="I31" s="214"/>
      <c r="J31" s="214"/>
      <c r="K31" s="214"/>
      <c r="L31" s="214"/>
      <c r="M31" s="214"/>
      <c r="N31" s="214"/>
      <c r="O31" s="214"/>
      <c r="P31" s="214"/>
      <c r="Q31" s="139"/>
      <c r="R31" s="139"/>
      <c r="S31" s="215"/>
      <c r="U31" s="452" t="s">
        <v>303</v>
      </c>
      <c r="V31" s="453"/>
      <c r="W31" s="453"/>
      <c r="X31" s="453"/>
      <c r="Y31" s="453"/>
      <c r="Z31" s="453"/>
      <c r="AA31" s="453"/>
      <c r="AB31" s="453"/>
      <c r="AC31" s="453"/>
      <c r="AD31" s="453"/>
      <c r="AE31" s="453"/>
      <c r="AF31" s="453"/>
      <c r="AG31" s="453"/>
      <c r="AH31" s="453"/>
      <c r="AI31" s="453"/>
      <c r="AJ31" s="453"/>
      <c r="AK31" s="453"/>
      <c r="AL31" s="453"/>
      <c r="AM31" s="453"/>
      <c r="AN31" s="453"/>
      <c r="AO31" s="453"/>
      <c r="AP31" s="453"/>
      <c r="AQ31" s="453"/>
      <c r="AR31" s="453"/>
      <c r="AS31" s="453"/>
      <c r="AT31" s="453"/>
      <c r="AU31" s="453"/>
      <c r="AV31" s="453"/>
      <c r="AW31" s="453"/>
      <c r="AX31" s="453"/>
      <c r="AY31" s="206"/>
      <c r="AZ31" s="206"/>
      <c r="BA31" s="171"/>
      <c r="BB31" s="171"/>
      <c r="BC31" s="171"/>
      <c r="BD31" s="171"/>
      <c r="BE31" s="171"/>
      <c r="BF31" s="489"/>
      <c r="BG31" s="489"/>
      <c r="BH31" s="489"/>
      <c r="BI31" s="489"/>
      <c r="BJ31" s="489"/>
      <c r="BK31" s="498"/>
      <c r="BL31" s="498"/>
      <c r="BM31" s="498"/>
      <c r="BN31" s="498"/>
      <c r="BO31" s="498"/>
      <c r="BP31" s="498"/>
      <c r="BQ31" s="498"/>
      <c r="BR31" s="498"/>
      <c r="BS31" s="498"/>
      <c r="BT31" s="498"/>
      <c r="BU31" s="498"/>
      <c r="BV31" s="498"/>
      <c r="BW31" s="498"/>
    </row>
    <row r="32" spans="1:109" ht="13.5" customHeight="1">
      <c r="C32" s="153"/>
      <c r="D32" s="153"/>
      <c r="E32" s="153"/>
      <c r="F32" s="153"/>
      <c r="G32" s="214"/>
      <c r="H32" s="214"/>
      <c r="I32" s="214"/>
      <c r="J32" s="214"/>
      <c r="K32" s="214"/>
      <c r="L32" s="214"/>
      <c r="M32" s="214"/>
      <c r="N32" s="214"/>
      <c r="O32" s="214"/>
      <c r="P32" s="214"/>
      <c r="S32" s="215"/>
      <c r="U32" s="452"/>
      <c r="V32" s="453"/>
      <c r="W32" s="453"/>
      <c r="X32" s="453"/>
      <c r="Y32" s="453"/>
      <c r="Z32" s="453"/>
      <c r="AA32" s="453"/>
      <c r="AB32" s="453"/>
      <c r="AC32" s="453"/>
      <c r="AD32" s="453"/>
      <c r="AE32" s="453"/>
      <c r="AF32" s="453"/>
      <c r="AG32" s="453"/>
      <c r="AH32" s="453"/>
      <c r="AI32" s="453"/>
      <c r="AJ32" s="453"/>
      <c r="AK32" s="453"/>
      <c r="AL32" s="453"/>
      <c r="AM32" s="453"/>
      <c r="AN32" s="453"/>
      <c r="AO32" s="453"/>
      <c r="AP32" s="453"/>
      <c r="AQ32" s="453"/>
      <c r="AR32" s="453"/>
      <c r="AS32" s="453"/>
      <c r="AT32" s="453"/>
      <c r="AU32" s="453"/>
      <c r="AV32" s="453"/>
      <c r="AW32" s="453"/>
      <c r="AX32" s="453"/>
      <c r="AY32" s="206"/>
      <c r="AZ32" s="206"/>
      <c r="BA32" s="171"/>
      <c r="BB32" s="171"/>
      <c r="BC32" s="171"/>
      <c r="BD32" s="171"/>
      <c r="BE32" s="171"/>
      <c r="BF32" s="489" t="s">
        <v>102</v>
      </c>
      <c r="BG32" s="489"/>
      <c r="BH32" s="489"/>
      <c r="BI32" s="489"/>
      <c r="BJ32" s="489"/>
      <c r="BK32" s="498"/>
      <c r="BL32" s="498"/>
      <c r="BM32" s="498"/>
      <c r="BN32" s="498"/>
      <c r="BO32" s="498"/>
      <c r="BP32" s="498"/>
      <c r="BQ32" s="498"/>
      <c r="BR32" s="498"/>
      <c r="BS32" s="498"/>
      <c r="BT32" s="498"/>
      <c r="BU32" s="498"/>
      <c r="BV32" s="498"/>
      <c r="BW32" s="498"/>
    </row>
    <row r="33" spans="1:104" ht="13.5" customHeight="1">
      <c r="Q33" s="35"/>
      <c r="R33" s="35"/>
      <c r="S33" s="135"/>
      <c r="U33" s="452"/>
      <c r="V33" s="453"/>
      <c r="W33" s="453"/>
      <c r="X33" s="453"/>
      <c r="Y33" s="453"/>
      <c r="Z33" s="453"/>
      <c r="AA33" s="453"/>
      <c r="AB33" s="453"/>
      <c r="AC33" s="453"/>
      <c r="AD33" s="453"/>
      <c r="AE33" s="453"/>
      <c r="AF33" s="453"/>
      <c r="AG33" s="453"/>
      <c r="AH33" s="453"/>
      <c r="AI33" s="453"/>
      <c r="AJ33" s="453"/>
      <c r="AK33" s="453"/>
      <c r="AL33" s="453"/>
      <c r="AM33" s="453"/>
      <c r="AN33" s="453"/>
      <c r="AO33" s="453"/>
      <c r="AP33" s="453"/>
      <c r="AQ33" s="453"/>
      <c r="AR33" s="453"/>
      <c r="AS33" s="453"/>
      <c r="AT33" s="453"/>
      <c r="AU33" s="453"/>
      <c r="AV33" s="453"/>
      <c r="AW33" s="453"/>
      <c r="AX33" s="453"/>
      <c r="AY33" s="206"/>
      <c r="AZ33" s="206"/>
      <c r="BA33" s="171"/>
      <c r="BB33" s="171"/>
      <c r="BC33" s="171"/>
      <c r="BD33" s="171"/>
      <c r="BE33" s="171"/>
      <c r="BF33" s="489"/>
      <c r="BG33" s="489"/>
      <c r="BH33" s="489"/>
      <c r="BI33" s="489"/>
      <c r="BJ33" s="489"/>
      <c r="BK33" s="498"/>
      <c r="BL33" s="498"/>
      <c r="BM33" s="498"/>
      <c r="BN33" s="498"/>
      <c r="BO33" s="498"/>
      <c r="BP33" s="498"/>
      <c r="BQ33" s="498"/>
      <c r="BR33" s="498"/>
      <c r="BS33" s="498"/>
      <c r="BT33" s="498"/>
      <c r="BU33" s="498"/>
      <c r="BV33" s="498"/>
      <c r="BW33" s="498"/>
    </row>
    <row r="34" spans="1:104" ht="13.5" customHeight="1">
      <c r="S34" s="135"/>
      <c r="U34" s="453"/>
      <c r="V34" s="453"/>
      <c r="W34" s="453"/>
      <c r="X34" s="453"/>
      <c r="Y34" s="453"/>
      <c r="Z34" s="453"/>
      <c r="AA34" s="453"/>
      <c r="AB34" s="453"/>
      <c r="AC34" s="453"/>
      <c r="AD34" s="453"/>
      <c r="AE34" s="453"/>
      <c r="AF34" s="453"/>
      <c r="AG34" s="453"/>
      <c r="AH34" s="453"/>
      <c r="AI34" s="453"/>
      <c r="AJ34" s="453"/>
      <c r="AK34" s="453"/>
      <c r="AL34" s="453"/>
      <c r="AM34" s="453"/>
      <c r="AN34" s="453"/>
      <c r="AO34" s="453"/>
      <c r="AP34" s="453"/>
      <c r="AQ34" s="453"/>
      <c r="AR34" s="453"/>
      <c r="AS34" s="453"/>
      <c r="AT34" s="453"/>
      <c r="AU34" s="453"/>
      <c r="AV34" s="453"/>
      <c r="AW34" s="453"/>
      <c r="AX34" s="453"/>
      <c r="AY34" s="206"/>
      <c r="AZ34" s="206"/>
      <c r="BA34" s="171"/>
      <c r="BB34" s="171"/>
      <c r="BC34" s="171"/>
      <c r="BD34" s="171"/>
      <c r="BE34" s="171"/>
    </row>
    <row r="35" spans="1:104" ht="13.5" customHeight="1" thickBot="1">
      <c r="S35" s="135"/>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206"/>
      <c r="AZ35" s="206"/>
      <c r="BG35" s="141"/>
      <c r="BL35" s="35"/>
      <c r="BM35" s="35"/>
      <c r="BN35" s="35"/>
      <c r="BO35" s="35"/>
      <c r="BP35" s="35"/>
      <c r="BQ35" s="35"/>
    </row>
    <row r="36" spans="1:104" ht="13.5" customHeight="1">
      <c r="S36" s="135"/>
      <c r="U36" s="441"/>
      <c r="V36" s="442"/>
      <c r="W36" s="442"/>
      <c r="X36" s="442"/>
      <c r="Y36" s="442"/>
      <c r="Z36" s="442"/>
      <c r="AA36" s="442"/>
      <c r="AB36" s="442"/>
      <c r="AC36" s="442"/>
      <c r="AD36" s="442"/>
      <c r="AE36" s="442"/>
      <c r="AF36" s="442"/>
      <c r="AG36" s="442"/>
      <c r="AH36" s="442"/>
      <c r="AI36" s="442"/>
      <c r="AJ36" s="442"/>
      <c r="AK36" s="442"/>
      <c r="AL36" s="442"/>
      <c r="AM36" s="442"/>
      <c r="AN36" s="442"/>
      <c r="AO36" s="442"/>
      <c r="AP36" s="442"/>
      <c r="AQ36" s="442"/>
      <c r="AR36" s="442"/>
      <c r="AS36" s="442"/>
      <c r="AT36" s="442"/>
      <c r="AU36" s="442"/>
      <c r="AV36" s="442"/>
      <c r="AW36" s="442"/>
      <c r="AX36" s="443"/>
      <c r="AY36" s="206"/>
      <c r="AZ36" s="206"/>
      <c r="BG36" s="141"/>
      <c r="BL36" s="35"/>
      <c r="BM36" s="35"/>
      <c r="BN36" s="35"/>
      <c r="BO36" s="35"/>
      <c r="BP36" s="35"/>
      <c r="BQ36" s="35"/>
    </row>
    <row r="37" spans="1:104" ht="13.5" customHeight="1">
      <c r="A37" s="308"/>
      <c r="B37" s="308"/>
      <c r="C37" s="308"/>
      <c r="D37" s="308"/>
      <c r="E37" s="308"/>
      <c r="F37" s="308"/>
      <c r="P37" s="308"/>
      <c r="Q37" s="308"/>
      <c r="R37" s="308"/>
      <c r="S37" s="135"/>
      <c r="T37" s="308"/>
      <c r="U37" s="444"/>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6"/>
      <c r="AY37" s="206"/>
      <c r="AZ37" s="206"/>
      <c r="BG37" s="141"/>
      <c r="BL37" s="35"/>
      <c r="BM37" s="35"/>
      <c r="BN37" s="35"/>
      <c r="BO37" s="35"/>
      <c r="BP37" s="35"/>
      <c r="BQ37" s="35"/>
    </row>
    <row r="38" spans="1:104" ht="13.5" customHeight="1">
      <c r="A38" s="154"/>
      <c r="B38" s="142"/>
      <c r="C38" s="30"/>
      <c r="D38" s="30"/>
      <c r="E38" s="30"/>
      <c r="F38" s="30"/>
      <c r="G38" s="30"/>
      <c r="H38" s="30"/>
      <c r="I38" s="30"/>
      <c r="S38" s="135"/>
      <c r="U38" s="447"/>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6"/>
      <c r="AY38" s="207"/>
      <c r="AZ38" s="207"/>
      <c r="BA38" s="141"/>
      <c r="BB38" s="141"/>
    </row>
    <row r="39" spans="1:104" ht="13.5" customHeight="1" thickBot="1">
      <c r="A39" s="154"/>
      <c r="B39" s="142"/>
      <c r="C39" s="30"/>
      <c r="D39" s="30"/>
      <c r="E39" s="30"/>
      <c r="F39" s="30"/>
      <c r="G39" s="30"/>
      <c r="H39" s="30"/>
      <c r="I39" s="30"/>
      <c r="S39" s="135"/>
      <c r="U39" s="448"/>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50"/>
      <c r="AY39" s="207"/>
      <c r="AZ39" s="207"/>
      <c r="BA39" s="141"/>
      <c r="BB39" s="141"/>
    </row>
    <row r="40" spans="1:104" s="4" customFormat="1" ht="13.5" customHeight="1" thickBot="1">
      <c r="A40" s="154"/>
      <c r="B40" s="142"/>
      <c r="C40" s="30"/>
      <c r="D40" s="30"/>
      <c r="E40" s="30"/>
      <c r="F40" s="30"/>
      <c r="G40" s="30"/>
      <c r="H40" s="30"/>
      <c r="I40" s="30"/>
      <c r="O40" s="30"/>
      <c r="P40" s="154"/>
      <c r="Q40" s="154"/>
      <c r="R40" s="154"/>
      <c r="S40" s="156"/>
      <c r="T40" s="154"/>
      <c r="U40" s="134"/>
      <c r="V40" s="134"/>
      <c r="W40" s="3"/>
      <c r="X40" s="3"/>
      <c r="Y40" s="3"/>
      <c r="Z40" s="3"/>
      <c r="AA40" s="3"/>
      <c r="AB40" s="3"/>
      <c r="AC40" s="3"/>
      <c r="AD40" s="35"/>
      <c r="AE40" s="35"/>
      <c r="AF40" s="35"/>
      <c r="AG40" s="35"/>
      <c r="AH40" s="35"/>
      <c r="AI40" s="35"/>
      <c r="AJ40" s="35"/>
      <c r="AK40" s="35"/>
      <c r="AL40" s="35"/>
      <c r="AM40" s="35"/>
      <c r="AN40" s="35"/>
      <c r="AO40" s="35"/>
      <c r="AP40" s="35"/>
      <c r="AQ40" s="35"/>
      <c r="AR40" s="35"/>
      <c r="AS40" s="35"/>
      <c r="AT40" s="35"/>
      <c r="AU40" s="35"/>
      <c r="AV40" s="35"/>
      <c r="AW40" s="35"/>
      <c r="AX40" s="35"/>
      <c r="AY40" s="207"/>
      <c r="AZ40" s="207"/>
      <c r="BA40" s="141"/>
      <c r="BB40" s="141"/>
      <c r="BC40" s="157"/>
      <c r="BD40" s="157"/>
      <c r="BE40" s="157"/>
      <c r="BF40" s="157"/>
      <c r="BG40" s="157"/>
    </row>
    <row r="41" spans="1:104" ht="13.5" customHeight="1">
      <c r="A41" s="154"/>
      <c r="B41" s="142"/>
      <c r="C41" s="30"/>
      <c r="D41" s="30"/>
      <c r="E41" s="30"/>
      <c r="F41" s="30"/>
      <c r="G41" s="30"/>
      <c r="H41" s="30"/>
      <c r="I41" s="30"/>
      <c r="S41" s="135"/>
      <c r="U41" s="452" t="s">
        <v>130</v>
      </c>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342">
        <f>IF(AA52="",1,0)</f>
        <v>1</v>
      </c>
      <c r="AZ41" s="342"/>
      <c r="BA41" s="31"/>
      <c r="BB41" s="141"/>
      <c r="CB41" s="488">
        <v>0</v>
      </c>
      <c r="CC41" s="489"/>
      <c r="CD41" s="489"/>
      <c r="CE41" s="489"/>
      <c r="CF41" s="489"/>
      <c r="CG41" s="484" t="s">
        <v>118</v>
      </c>
      <c r="CH41" s="485"/>
      <c r="CI41" s="485"/>
      <c r="CJ41" s="485"/>
      <c r="CK41" s="485"/>
      <c r="CL41" s="485"/>
      <c r="CM41" s="485"/>
      <c r="CN41" s="485"/>
      <c r="CO41" s="485"/>
      <c r="CP41" s="485"/>
      <c r="CQ41" s="485"/>
      <c r="CR41" s="485"/>
      <c r="CS41" s="485"/>
      <c r="CU41" s="494" t="str">
        <f>IF(AA46="","",YEAR(AA46))</f>
        <v/>
      </c>
      <c r="CV41" s="495"/>
      <c r="CW41" s="454" t="str">
        <f>IF(AA46="","",MONTH(AA46))</f>
        <v/>
      </c>
      <c r="CX41" s="491"/>
      <c r="CY41" s="486" t="str">
        <f>IF(AA46="","",DAY(AA46))</f>
        <v/>
      </c>
      <c r="CZ41" s="455"/>
    </row>
    <row r="42" spans="1:104" ht="13.5" customHeight="1" thickBot="1">
      <c r="A42" s="154"/>
      <c r="B42" s="142"/>
      <c r="C42" s="30"/>
      <c r="D42" s="30"/>
      <c r="E42" s="30"/>
      <c r="F42" s="30"/>
      <c r="G42" s="30"/>
      <c r="H42" s="30"/>
      <c r="I42" s="30"/>
      <c r="S42" s="135"/>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342"/>
      <c r="AZ42" s="342"/>
      <c r="BA42" s="31"/>
      <c r="BB42" s="141"/>
      <c r="BC42" s="141"/>
      <c r="BD42" s="141"/>
      <c r="BE42" s="141"/>
      <c r="BF42" s="141"/>
      <c r="BG42" s="141"/>
      <c r="CB42" s="489"/>
      <c r="CC42" s="489"/>
      <c r="CD42" s="489"/>
      <c r="CE42" s="489"/>
      <c r="CF42" s="489"/>
      <c r="CG42" s="485"/>
      <c r="CH42" s="485"/>
      <c r="CI42" s="485"/>
      <c r="CJ42" s="485"/>
      <c r="CK42" s="485"/>
      <c r="CL42" s="485"/>
      <c r="CM42" s="485"/>
      <c r="CN42" s="485"/>
      <c r="CO42" s="485"/>
      <c r="CP42" s="485"/>
      <c r="CQ42" s="485"/>
      <c r="CR42" s="485"/>
      <c r="CS42" s="485"/>
      <c r="CU42" s="496"/>
      <c r="CV42" s="497"/>
      <c r="CW42" s="456"/>
      <c r="CX42" s="493"/>
      <c r="CY42" s="487"/>
      <c r="CZ42" s="457"/>
    </row>
    <row r="43" spans="1:104" ht="13.5" customHeight="1">
      <c r="A43" s="154"/>
      <c r="B43" s="142"/>
      <c r="C43" s="30"/>
      <c r="D43" s="30"/>
      <c r="E43" s="30"/>
      <c r="F43" s="30"/>
      <c r="G43" s="30"/>
      <c r="H43" s="30"/>
      <c r="I43" s="30"/>
      <c r="S43" s="135"/>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342">
        <f>IF(AA54="",1,0)</f>
        <v>1</v>
      </c>
      <c r="AZ43" s="342"/>
      <c r="BA43" s="31"/>
      <c r="BB43" s="141"/>
      <c r="BC43" s="141"/>
      <c r="BD43" s="141"/>
      <c r="BE43" s="141"/>
      <c r="BF43" s="141"/>
      <c r="BG43" s="141"/>
      <c r="CB43" s="489"/>
      <c r="CC43" s="489"/>
      <c r="CD43" s="489"/>
      <c r="CE43" s="489"/>
      <c r="CF43" s="489"/>
      <c r="CG43" s="485"/>
      <c r="CH43" s="485"/>
      <c r="CI43" s="485"/>
      <c r="CJ43" s="485"/>
      <c r="CK43" s="485"/>
      <c r="CL43" s="485"/>
      <c r="CM43" s="485"/>
      <c r="CN43" s="485"/>
      <c r="CO43" s="485"/>
      <c r="CP43" s="485"/>
      <c r="CQ43" s="485"/>
      <c r="CR43" s="485"/>
      <c r="CS43" s="485"/>
    </row>
    <row r="44" spans="1:104" ht="13.5" customHeight="1">
      <c r="A44" s="154"/>
      <c r="B44" s="142"/>
      <c r="C44" s="30"/>
      <c r="D44" s="30"/>
      <c r="E44" s="30"/>
      <c r="F44" s="30"/>
      <c r="G44" s="30"/>
      <c r="H44" s="30"/>
      <c r="I44" s="30"/>
      <c r="J44" s="30"/>
      <c r="K44" s="30"/>
      <c r="L44" s="30"/>
      <c r="M44" s="30"/>
      <c r="N44" s="30"/>
      <c r="O44" s="30"/>
      <c r="P44" s="30"/>
      <c r="Q44" s="30"/>
      <c r="R44" s="142"/>
      <c r="S44" s="135"/>
      <c r="T44" s="14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342"/>
      <c r="AZ44" s="342"/>
      <c r="BA44" s="31"/>
      <c r="BB44" s="141"/>
      <c r="BC44" s="141"/>
      <c r="BD44" s="141"/>
      <c r="BE44" s="141"/>
      <c r="BF44" s="141"/>
      <c r="BG44" s="141"/>
      <c r="CB44" s="488">
        <f>AK60</f>
        <v>6</v>
      </c>
      <c r="CC44" s="489"/>
      <c r="CD44" s="489"/>
      <c r="CE44" s="489"/>
      <c r="CF44" s="489"/>
      <c r="CG44" s="484" t="s">
        <v>80</v>
      </c>
      <c r="CH44" s="485"/>
      <c r="CI44" s="485"/>
      <c r="CJ44" s="485"/>
      <c r="CK44" s="485"/>
      <c r="CL44" s="485"/>
      <c r="CM44" s="485"/>
      <c r="CN44" s="485"/>
      <c r="CO44" s="485"/>
      <c r="CP44" s="485"/>
      <c r="CQ44" s="485"/>
      <c r="CR44" s="485"/>
      <c r="CS44" s="485"/>
    </row>
    <row r="45" spans="1:104" ht="13.5" customHeight="1" thickBot="1">
      <c r="A45" s="154"/>
      <c r="B45" s="142"/>
      <c r="C45" s="30"/>
      <c r="D45" s="30"/>
      <c r="E45" s="30"/>
      <c r="F45" s="30"/>
      <c r="G45" s="30"/>
      <c r="H45" s="30"/>
      <c r="I45" s="30"/>
      <c r="J45" s="30"/>
      <c r="K45" s="30"/>
      <c r="L45" s="30"/>
      <c r="M45" s="30"/>
      <c r="N45" s="30"/>
      <c r="O45" s="30"/>
      <c r="P45" s="30"/>
      <c r="Q45" s="30"/>
      <c r="R45" s="142"/>
      <c r="S45" s="135"/>
      <c r="T45" s="142"/>
      <c r="U45" s="43"/>
      <c r="V45" s="43"/>
      <c r="W45" s="43"/>
      <c r="X45" s="43"/>
      <c r="Y45" s="43"/>
      <c r="Z45" s="43"/>
      <c r="AA45" s="43"/>
      <c r="AB45" s="43"/>
      <c r="AC45" s="43"/>
      <c r="AD45" s="43"/>
      <c r="AE45" s="43"/>
      <c r="AF45" s="43"/>
      <c r="AG45" s="43"/>
      <c r="AH45" s="43"/>
      <c r="AI45" s="43"/>
      <c r="AJ45" s="224"/>
      <c r="AK45" s="43"/>
      <c r="AL45" s="43"/>
      <c r="AM45" s="43"/>
      <c r="AN45" s="43"/>
      <c r="AO45" s="43"/>
      <c r="AP45" s="43"/>
      <c r="AQ45" s="43"/>
      <c r="AR45" s="43"/>
      <c r="AS45" s="43"/>
      <c r="AT45" s="43"/>
      <c r="AU45" s="43"/>
      <c r="AV45" s="43"/>
      <c r="AW45" s="43"/>
      <c r="AX45" s="43"/>
      <c r="AY45" s="342">
        <f>IF(AA56="",1,0)</f>
        <v>1</v>
      </c>
      <c r="AZ45" s="342"/>
      <c r="BA45" s="31"/>
      <c r="BB45" s="141"/>
      <c r="BC45" s="141"/>
      <c r="BD45" s="152"/>
      <c r="BE45" s="153"/>
      <c r="BF45" s="153"/>
      <c r="BG45" s="153"/>
      <c r="BH45" s="152"/>
      <c r="BI45" s="152"/>
      <c r="BJ45" s="152"/>
      <c r="BK45" s="152"/>
      <c r="BL45" s="152"/>
      <c r="BM45" s="152"/>
      <c r="BN45" s="152"/>
      <c r="BO45" s="152"/>
      <c r="BP45" s="152"/>
      <c r="BQ45" s="152"/>
      <c r="BR45" s="152"/>
      <c r="BS45" s="152"/>
      <c r="BT45" s="152"/>
      <c r="BU45" s="152"/>
      <c r="BV45" s="152"/>
      <c r="BW45" s="152"/>
      <c r="BX45" s="152"/>
      <c r="BY45" s="152"/>
      <c r="BZ45" s="152"/>
      <c r="CA45" s="152"/>
      <c r="CB45" s="489"/>
      <c r="CC45" s="489"/>
      <c r="CD45" s="489"/>
      <c r="CE45" s="489"/>
      <c r="CF45" s="489"/>
      <c r="CG45" s="485"/>
      <c r="CH45" s="485"/>
      <c r="CI45" s="485"/>
      <c r="CJ45" s="485"/>
      <c r="CK45" s="485"/>
      <c r="CL45" s="485"/>
      <c r="CM45" s="485"/>
      <c r="CN45" s="485"/>
      <c r="CO45" s="485"/>
      <c r="CP45" s="485"/>
      <c r="CQ45" s="485"/>
      <c r="CR45" s="485"/>
      <c r="CS45" s="485"/>
    </row>
    <row r="46" spans="1:104" ht="13.5" customHeight="1">
      <c r="A46" s="154"/>
      <c r="B46" s="142"/>
      <c r="C46" s="30"/>
      <c r="D46" s="30"/>
      <c r="E46" s="30"/>
      <c r="F46" s="30"/>
      <c r="G46" s="30"/>
      <c r="H46" s="30"/>
      <c r="I46" s="30"/>
      <c r="J46" s="30"/>
      <c r="K46" s="30"/>
      <c r="L46" s="30"/>
      <c r="M46" s="30"/>
      <c r="N46" s="30"/>
      <c r="O46" s="30"/>
      <c r="P46" s="30"/>
      <c r="Q46" s="30"/>
      <c r="R46" s="142"/>
      <c r="S46" s="135"/>
      <c r="T46" s="142"/>
      <c r="U46" s="361" t="s">
        <v>311</v>
      </c>
      <c r="V46" s="375"/>
      <c r="W46" s="375"/>
      <c r="X46" s="375"/>
      <c r="Y46" s="375"/>
      <c r="AA46" s="324"/>
      <c r="AB46" s="325"/>
      <c r="AC46" s="325"/>
      <c r="AD46" s="325"/>
      <c r="AE46" s="325"/>
      <c r="AF46" s="325"/>
      <c r="AG46" s="325"/>
      <c r="AH46" s="325"/>
      <c r="AI46" s="326"/>
      <c r="AJ46" s="342">
        <f>IF(AA46="",1,0)</f>
        <v>1</v>
      </c>
      <c r="AL46" s="31"/>
      <c r="AM46" s="173"/>
      <c r="AN46" s="173"/>
      <c r="AO46" s="173"/>
      <c r="AP46" s="31"/>
      <c r="AQ46" s="152"/>
      <c r="AR46" s="152"/>
      <c r="AS46" s="152"/>
      <c r="AT46" s="152"/>
      <c r="AU46" s="152"/>
      <c r="AV46" s="152"/>
      <c r="AW46" s="152"/>
      <c r="AX46" s="152"/>
      <c r="AY46" s="342"/>
      <c r="AZ46" s="342"/>
      <c r="BA46" s="31"/>
      <c r="BB46" s="141"/>
      <c r="BC46" s="141"/>
      <c r="BD46" s="153"/>
      <c r="BE46" s="153"/>
      <c r="BF46" s="153"/>
      <c r="BG46" s="153"/>
      <c r="BH46" s="152"/>
      <c r="BI46" s="152"/>
      <c r="BJ46" s="152"/>
      <c r="BK46" s="152"/>
      <c r="BL46" s="152"/>
      <c r="BM46" s="152"/>
      <c r="BN46" s="152"/>
      <c r="BO46" s="152"/>
      <c r="BP46" s="152"/>
      <c r="BQ46" s="152"/>
      <c r="BR46" s="152"/>
      <c r="BS46" s="152"/>
      <c r="BT46" s="152"/>
      <c r="BU46" s="152"/>
      <c r="BV46" s="152"/>
      <c r="BW46" s="152"/>
      <c r="BX46" s="152"/>
      <c r="BY46" s="152"/>
      <c r="BZ46" s="152"/>
      <c r="CA46" s="152"/>
      <c r="CB46" s="489"/>
      <c r="CC46" s="489"/>
      <c r="CD46" s="489"/>
      <c r="CE46" s="489"/>
      <c r="CF46" s="489"/>
      <c r="CG46" s="485"/>
      <c r="CH46" s="485"/>
      <c r="CI46" s="485"/>
      <c r="CJ46" s="485"/>
      <c r="CK46" s="485"/>
      <c r="CL46" s="485"/>
      <c r="CM46" s="485"/>
      <c r="CN46" s="485"/>
      <c r="CO46" s="485"/>
      <c r="CP46" s="485"/>
      <c r="CQ46" s="485"/>
      <c r="CR46" s="485"/>
      <c r="CS46" s="485"/>
    </row>
    <row r="47" spans="1:104" ht="13.5" customHeight="1" thickBot="1">
      <c r="A47" s="154"/>
      <c r="B47" s="142"/>
      <c r="C47" s="30"/>
      <c r="D47" s="30"/>
      <c r="E47" s="30"/>
      <c r="F47" s="30"/>
      <c r="G47" s="30"/>
      <c r="H47" s="30"/>
      <c r="I47" s="30"/>
      <c r="J47" s="30"/>
      <c r="K47" s="30"/>
      <c r="L47" s="30"/>
      <c r="M47" s="30"/>
      <c r="N47" s="30"/>
      <c r="O47" s="30"/>
      <c r="P47" s="30"/>
      <c r="Q47" s="30"/>
      <c r="R47" s="142"/>
      <c r="S47" s="135"/>
      <c r="T47" s="142"/>
      <c r="U47" s="375"/>
      <c r="V47" s="375"/>
      <c r="W47" s="375"/>
      <c r="X47" s="375"/>
      <c r="Y47" s="375"/>
      <c r="AA47" s="327"/>
      <c r="AB47" s="328"/>
      <c r="AC47" s="328"/>
      <c r="AD47" s="328"/>
      <c r="AE47" s="328"/>
      <c r="AF47" s="328"/>
      <c r="AG47" s="328"/>
      <c r="AH47" s="328"/>
      <c r="AI47" s="329"/>
      <c r="AJ47" s="342"/>
      <c r="AL47" s="173"/>
      <c r="AM47" s="173"/>
      <c r="AN47" s="173"/>
      <c r="AO47" s="173"/>
      <c r="AP47" s="152"/>
      <c r="AQ47" s="152"/>
      <c r="AR47" s="152"/>
      <c r="AS47" s="152"/>
      <c r="AT47" s="152"/>
      <c r="AU47" s="152"/>
      <c r="AV47" s="152"/>
      <c r="AW47" s="152"/>
      <c r="AX47" s="152"/>
      <c r="AY47" s="342">
        <f>IF(AA58="",1,0)</f>
        <v>1</v>
      </c>
      <c r="AZ47" s="342"/>
      <c r="BA47" s="31"/>
      <c r="BB47" s="141"/>
      <c r="BC47" s="141"/>
      <c r="BD47" s="153"/>
      <c r="BE47" s="153"/>
      <c r="BF47" s="153"/>
      <c r="BG47" s="153"/>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33"/>
    </row>
    <row r="48" spans="1:104" ht="13.5" customHeight="1">
      <c r="A48" s="154"/>
      <c r="B48" s="142"/>
      <c r="C48" s="30"/>
      <c r="D48" s="30"/>
      <c r="E48" s="30"/>
      <c r="F48" s="30"/>
      <c r="G48" s="30"/>
      <c r="H48" s="30"/>
      <c r="I48" s="30"/>
      <c r="J48" s="30"/>
      <c r="K48" s="30"/>
      <c r="L48" s="30"/>
      <c r="M48" s="30"/>
      <c r="N48" s="30"/>
      <c r="O48" s="30"/>
      <c r="P48" s="30"/>
      <c r="Q48" s="30"/>
      <c r="R48" s="142"/>
      <c r="S48" s="135"/>
      <c r="T48" s="142"/>
      <c r="U48" s="361" t="s">
        <v>103</v>
      </c>
      <c r="V48" s="375"/>
      <c r="W48" s="375"/>
      <c r="X48" s="375"/>
      <c r="Y48" s="375"/>
      <c r="AA48" s="528"/>
      <c r="AB48" s="529"/>
      <c r="AC48" s="529"/>
      <c r="AD48" s="529"/>
      <c r="AE48" s="529"/>
      <c r="AF48" s="529"/>
      <c r="AG48" s="529"/>
      <c r="AH48" s="529"/>
      <c r="AI48" s="530"/>
      <c r="AJ48" s="342">
        <f>IF(AA48="",1,0)</f>
        <v>1</v>
      </c>
      <c r="AL48" s="173"/>
      <c r="AM48" s="173"/>
      <c r="AN48" s="173"/>
      <c r="AO48" s="173"/>
      <c r="AP48" s="152"/>
      <c r="AQ48" s="152"/>
      <c r="AR48" s="152"/>
      <c r="AS48" s="152"/>
      <c r="AT48" s="152"/>
      <c r="AU48" s="152"/>
      <c r="AV48" s="152"/>
      <c r="AW48" s="152"/>
      <c r="AX48" s="152"/>
      <c r="AY48" s="342"/>
      <c r="AZ48" s="342"/>
      <c r="BA48" s="31"/>
      <c r="BB48" s="141"/>
      <c r="BC48" s="141"/>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33"/>
    </row>
    <row r="49" spans="1:131" s="4" customFormat="1" ht="13.5" customHeight="1" thickBot="1">
      <c r="N49" s="175"/>
      <c r="O49" s="175"/>
      <c r="P49" s="175"/>
      <c r="Q49" s="175"/>
      <c r="R49" s="175"/>
      <c r="S49" s="135"/>
      <c r="T49" s="175"/>
      <c r="U49" s="375"/>
      <c r="V49" s="375"/>
      <c r="W49" s="375"/>
      <c r="X49" s="375"/>
      <c r="Y49" s="375"/>
      <c r="Z49" s="3"/>
      <c r="AA49" s="531"/>
      <c r="AB49" s="532"/>
      <c r="AC49" s="532"/>
      <c r="AD49" s="532"/>
      <c r="AE49" s="532"/>
      <c r="AF49" s="532"/>
      <c r="AG49" s="532"/>
      <c r="AH49" s="532"/>
      <c r="AI49" s="533"/>
      <c r="AJ49" s="342"/>
      <c r="AK49" s="35"/>
      <c r="AL49" s="173"/>
      <c r="AM49" s="173"/>
      <c r="AN49" s="173"/>
      <c r="AO49" s="173"/>
      <c r="AP49" s="152"/>
      <c r="AQ49" s="152"/>
      <c r="AR49" s="152"/>
      <c r="AS49" s="152"/>
      <c r="AT49" s="152"/>
      <c r="AU49" s="152"/>
      <c r="AV49" s="152"/>
      <c r="AW49" s="152"/>
      <c r="AX49" s="152"/>
      <c r="AY49" s="225"/>
      <c r="AZ49" s="225"/>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76"/>
      <c r="CF49" s="176"/>
      <c r="CG49" s="176"/>
      <c r="CH49" s="176"/>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row>
    <row r="50" spans="1:131" ht="13.5" customHeight="1">
      <c r="S50" s="135"/>
      <c r="U50" s="574" t="s">
        <v>111</v>
      </c>
      <c r="V50" s="574"/>
      <c r="W50" s="574"/>
      <c r="X50" s="574"/>
      <c r="Y50" s="574"/>
      <c r="AA50" s="451"/>
      <c r="AB50" s="325"/>
      <c r="AC50" s="325"/>
      <c r="AD50" s="325"/>
      <c r="AE50" s="325"/>
      <c r="AF50" s="325"/>
      <c r="AG50" s="325"/>
      <c r="AH50" s="325"/>
      <c r="AI50" s="326"/>
      <c r="AJ50" s="342">
        <f>IF(AA50="",1,0)</f>
        <v>1</v>
      </c>
      <c r="AL50" s="173"/>
      <c r="AM50" s="173"/>
      <c r="AN50" s="173"/>
      <c r="AO50" s="173"/>
      <c r="AP50" s="152"/>
      <c r="AQ50" s="152"/>
      <c r="AR50" s="152"/>
      <c r="AS50" s="152"/>
      <c r="AT50" s="152"/>
      <c r="AU50" s="152"/>
      <c r="AV50" s="152"/>
      <c r="AW50" s="152"/>
      <c r="AX50" s="152"/>
      <c r="AY50" s="206"/>
      <c r="AZ50" s="206"/>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33"/>
    </row>
    <row r="51" spans="1:131" ht="13.5" customHeight="1" thickBot="1">
      <c r="S51" s="135"/>
      <c r="U51" s="574"/>
      <c r="V51" s="574"/>
      <c r="W51" s="574"/>
      <c r="X51" s="574"/>
      <c r="Y51" s="574"/>
      <c r="AA51" s="327"/>
      <c r="AB51" s="328"/>
      <c r="AC51" s="328"/>
      <c r="AD51" s="328"/>
      <c r="AE51" s="328"/>
      <c r="AF51" s="328"/>
      <c r="AG51" s="328"/>
      <c r="AH51" s="328"/>
      <c r="AI51" s="329"/>
      <c r="AJ51" s="342"/>
      <c r="AL51" s="173"/>
      <c r="AM51" s="173"/>
      <c r="AN51" s="173"/>
      <c r="AO51" s="173"/>
      <c r="AP51" s="152"/>
      <c r="AQ51" s="152"/>
      <c r="AR51" s="152"/>
      <c r="AS51" s="152"/>
      <c r="AT51" s="152"/>
      <c r="AU51" s="152"/>
      <c r="AV51" s="152"/>
      <c r="AW51" s="152"/>
      <c r="AX51" s="152"/>
      <c r="AY51" s="206"/>
      <c r="AZ51" s="206"/>
    </row>
    <row r="52" spans="1:131" ht="13.5" customHeight="1">
      <c r="S52" s="135"/>
      <c r="U52" s="361" t="s">
        <v>104</v>
      </c>
      <c r="V52" s="375"/>
      <c r="W52" s="375"/>
      <c r="X52" s="375"/>
      <c r="Y52" s="375"/>
      <c r="Z52" s="174"/>
      <c r="AA52" s="557"/>
      <c r="AB52" s="575"/>
      <c r="AC52" s="575"/>
      <c r="AD52" s="575"/>
      <c r="AE52" s="558"/>
      <c r="AF52" s="558"/>
      <c r="AG52" s="558"/>
      <c r="AH52" s="558"/>
      <c r="AI52" s="559"/>
      <c r="AJ52" s="342">
        <f>IF(AA52="",1,0)</f>
        <v>1</v>
      </c>
      <c r="AK52" s="31"/>
      <c r="AL52" s="173"/>
      <c r="AM52" s="173"/>
      <c r="AN52" s="173"/>
      <c r="AO52" s="141"/>
      <c r="AP52" s="196"/>
      <c r="AQ52" s="196"/>
      <c r="AR52" s="196"/>
      <c r="AS52" s="196"/>
      <c r="AT52" s="196"/>
      <c r="AU52" s="196"/>
      <c r="AV52" s="196"/>
      <c r="AW52" s="196"/>
      <c r="AX52" s="196"/>
      <c r="AY52" s="206"/>
      <c r="AZ52" s="206"/>
    </row>
    <row r="53" spans="1:131" ht="13.5" customHeight="1" thickBot="1">
      <c r="S53" s="135"/>
      <c r="U53" s="375"/>
      <c r="V53" s="375"/>
      <c r="W53" s="375"/>
      <c r="X53" s="375"/>
      <c r="Y53" s="375"/>
      <c r="AA53" s="560"/>
      <c r="AB53" s="561"/>
      <c r="AC53" s="561"/>
      <c r="AD53" s="561"/>
      <c r="AE53" s="561"/>
      <c r="AF53" s="561"/>
      <c r="AG53" s="561"/>
      <c r="AH53" s="561"/>
      <c r="AI53" s="562"/>
      <c r="AJ53" s="342"/>
      <c r="AK53" s="173"/>
      <c r="AL53" s="173"/>
      <c r="AM53" s="173"/>
      <c r="AN53" s="173"/>
      <c r="AO53" s="196"/>
      <c r="AP53" s="196"/>
      <c r="AQ53" s="196"/>
      <c r="AR53" s="196"/>
      <c r="AS53" s="196"/>
      <c r="AT53" s="196"/>
      <c r="AU53" s="196"/>
      <c r="AV53" s="196"/>
      <c r="AW53" s="196"/>
      <c r="AX53" s="196"/>
      <c r="AY53" s="206"/>
      <c r="AZ53" s="206"/>
    </row>
    <row r="54" spans="1:131" ht="13.5" customHeight="1" thickBot="1">
      <c r="S54" s="135"/>
      <c r="U54" s="361" t="s">
        <v>106</v>
      </c>
      <c r="V54" s="375"/>
      <c r="W54" s="375"/>
      <c r="X54" s="375"/>
      <c r="Y54" s="375"/>
      <c r="Z54" s="4"/>
      <c r="AA54" s="563"/>
      <c r="AB54" s="564"/>
      <c r="AC54" s="564"/>
      <c r="AD54" s="564"/>
      <c r="AE54" s="565"/>
      <c r="AF54" s="565"/>
      <c r="AG54" s="565"/>
      <c r="AH54" s="565"/>
      <c r="AI54" s="566"/>
      <c r="AJ54" s="342">
        <f>IF(AA54="",1,0)</f>
        <v>1</v>
      </c>
      <c r="AK54" s="173"/>
      <c r="AL54" s="173"/>
      <c r="AM54" s="173"/>
      <c r="AN54" s="173"/>
      <c r="AO54" s="196"/>
      <c r="AP54" s="196"/>
      <c r="AQ54" s="196"/>
      <c r="AR54" s="196"/>
      <c r="AS54" s="196"/>
      <c r="AT54" s="196"/>
      <c r="AU54" s="196"/>
      <c r="AV54" s="196"/>
      <c r="AW54" s="196"/>
      <c r="AX54" s="196"/>
      <c r="AY54" s="206"/>
      <c r="AZ54" s="206"/>
    </row>
    <row r="55" spans="1:131" ht="13.5" customHeight="1" thickBot="1">
      <c r="S55" s="135"/>
      <c r="U55" s="375"/>
      <c r="V55" s="375"/>
      <c r="W55" s="375"/>
      <c r="X55" s="375"/>
      <c r="Y55" s="375"/>
      <c r="AA55" s="567"/>
      <c r="AB55" s="568"/>
      <c r="AC55" s="568"/>
      <c r="AD55" s="568"/>
      <c r="AE55" s="568"/>
      <c r="AF55" s="568"/>
      <c r="AG55" s="568"/>
      <c r="AH55" s="568"/>
      <c r="AI55" s="569"/>
      <c r="AJ55" s="342"/>
      <c r="AK55" s="383" t="s">
        <v>105</v>
      </c>
      <c r="AL55" s="428"/>
      <c r="AM55" s="428"/>
      <c r="AN55" s="428"/>
      <c r="AO55" s="534" t="str">
        <f>VLOOKUP(AK60,CB41:CS46,6,FALSE)</f>
        <v>エラー：未入力項目があります。必要項目を全て入力してください。</v>
      </c>
      <c r="AP55" s="535"/>
      <c r="AQ55" s="535"/>
      <c r="AR55" s="535"/>
      <c r="AS55" s="535"/>
      <c r="AT55" s="535"/>
      <c r="AU55" s="535"/>
      <c r="AV55" s="535"/>
      <c r="AW55" s="535"/>
      <c r="AX55" s="536"/>
      <c r="AY55" s="206"/>
      <c r="AZ55" s="206"/>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row>
    <row r="56" spans="1:131" ht="13.5" customHeight="1">
      <c r="S56" s="135"/>
      <c r="U56" s="361" t="s">
        <v>316</v>
      </c>
      <c r="V56" s="375"/>
      <c r="W56" s="375"/>
      <c r="X56" s="375"/>
      <c r="Y56" s="375"/>
      <c r="AA56" s="563"/>
      <c r="AB56" s="564"/>
      <c r="AC56" s="564"/>
      <c r="AD56" s="564"/>
      <c r="AE56" s="564"/>
      <c r="AF56" s="564"/>
      <c r="AG56" s="564"/>
      <c r="AH56" s="564"/>
      <c r="AI56" s="570"/>
      <c r="AJ56" s="342">
        <f>IF(AA56="",1,0)</f>
        <v>1</v>
      </c>
      <c r="AK56" s="385"/>
      <c r="AL56" s="430"/>
      <c r="AM56" s="430"/>
      <c r="AN56" s="430"/>
      <c r="AO56" s="537"/>
      <c r="AP56" s="538"/>
      <c r="AQ56" s="538"/>
      <c r="AR56" s="538"/>
      <c r="AS56" s="538"/>
      <c r="AT56" s="538"/>
      <c r="AU56" s="538"/>
      <c r="AV56" s="538"/>
      <c r="AW56" s="538"/>
      <c r="AX56" s="539"/>
      <c r="AY56" s="206"/>
      <c r="AZ56" s="206"/>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row>
    <row r="57" spans="1:131" ht="13.5" customHeight="1" thickBot="1">
      <c r="S57" s="135"/>
      <c r="U57" s="375"/>
      <c r="V57" s="375"/>
      <c r="W57" s="375"/>
      <c r="X57" s="375"/>
      <c r="Y57" s="375"/>
      <c r="AA57" s="571"/>
      <c r="AB57" s="572"/>
      <c r="AC57" s="572"/>
      <c r="AD57" s="572"/>
      <c r="AE57" s="572"/>
      <c r="AF57" s="572"/>
      <c r="AG57" s="572"/>
      <c r="AH57" s="572"/>
      <c r="AI57" s="573"/>
      <c r="AJ57" s="342"/>
      <c r="AK57" s="385"/>
      <c r="AL57" s="430"/>
      <c r="AM57" s="430"/>
      <c r="AN57" s="430"/>
      <c r="AO57" s="537"/>
      <c r="AP57" s="538"/>
      <c r="AQ57" s="538"/>
      <c r="AR57" s="538"/>
      <c r="AS57" s="538"/>
      <c r="AT57" s="538"/>
      <c r="AU57" s="538"/>
      <c r="AV57" s="538"/>
      <c r="AW57" s="538"/>
      <c r="AX57" s="539"/>
      <c r="AY57" s="206"/>
      <c r="AZ57" s="206"/>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row>
    <row r="58" spans="1:131" ht="13.5" customHeight="1">
      <c r="S58" s="135"/>
      <c r="U58" s="361" t="s">
        <v>108</v>
      </c>
      <c r="V58" s="375"/>
      <c r="W58" s="375"/>
      <c r="X58" s="375"/>
      <c r="Y58" s="375"/>
      <c r="AA58" s="557"/>
      <c r="AB58" s="558"/>
      <c r="AC58" s="558"/>
      <c r="AD58" s="558"/>
      <c r="AE58" s="558"/>
      <c r="AF58" s="558"/>
      <c r="AG58" s="558"/>
      <c r="AH58" s="558"/>
      <c r="AI58" s="559"/>
      <c r="AJ58" s="342"/>
      <c r="AK58" s="385"/>
      <c r="AL58" s="430"/>
      <c r="AM58" s="430"/>
      <c r="AN58" s="430"/>
      <c r="AO58" s="537"/>
      <c r="AP58" s="538"/>
      <c r="AQ58" s="538"/>
      <c r="AR58" s="538"/>
      <c r="AS58" s="538"/>
      <c r="AT58" s="538"/>
      <c r="AU58" s="538"/>
      <c r="AV58" s="538"/>
      <c r="AW58" s="538"/>
      <c r="AX58" s="539"/>
      <c r="AY58" s="206"/>
      <c r="AZ58" s="206"/>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row>
    <row r="59" spans="1:131" ht="13.5" customHeight="1" thickBot="1">
      <c r="S59" s="135"/>
      <c r="U59" s="375"/>
      <c r="V59" s="375"/>
      <c r="W59" s="375"/>
      <c r="X59" s="375"/>
      <c r="Y59" s="375"/>
      <c r="AA59" s="560"/>
      <c r="AB59" s="561"/>
      <c r="AC59" s="561"/>
      <c r="AD59" s="561"/>
      <c r="AE59" s="561"/>
      <c r="AF59" s="561"/>
      <c r="AG59" s="561"/>
      <c r="AH59" s="561"/>
      <c r="AI59" s="562"/>
      <c r="AJ59" s="342"/>
      <c r="AK59" s="432"/>
      <c r="AL59" s="433"/>
      <c r="AM59" s="433"/>
      <c r="AN59" s="433"/>
      <c r="AO59" s="540"/>
      <c r="AP59" s="541"/>
      <c r="AQ59" s="541"/>
      <c r="AR59" s="541"/>
      <c r="AS59" s="541"/>
      <c r="AT59" s="541"/>
      <c r="AU59" s="541"/>
      <c r="AV59" s="541"/>
      <c r="AW59" s="541"/>
      <c r="AX59" s="542"/>
      <c r="AY59" s="206"/>
      <c r="AZ59" s="206"/>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row>
    <row r="60" spans="1:131" ht="13.5" customHeight="1">
      <c r="S60" s="135"/>
      <c r="U60" s="177"/>
      <c r="V60" s="177"/>
      <c r="W60" s="177"/>
      <c r="X60" s="177"/>
      <c r="Y60" s="177"/>
      <c r="AK60" s="178">
        <f>AJ46+AJ48+AJ50+AJ52+AJ54+AJ56+AJ58</f>
        <v>6</v>
      </c>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row>
    <row r="61" spans="1:131" ht="13.5" customHeight="1">
      <c r="S61" s="135"/>
      <c r="U61" s="452" t="s">
        <v>312</v>
      </c>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row>
    <row r="62" spans="1:131" ht="13.5" customHeight="1">
      <c r="S62" s="135"/>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row>
    <row r="63" spans="1:131" ht="13.5" customHeight="1">
      <c r="S63" s="135"/>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row>
    <row r="64" spans="1:131" ht="13.5" customHeight="1">
      <c r="A64" s="308"/>
      <c r="B64" s="308"/>
      <c r="C64" s="308"/>
      <c r="D64" s="308"/>
      <c r="E64" s="308"/>
      <c r="F64" s="308"/>
      <c r="P64" s="308"/>
      <c r="Q64" s="308"/>
      <c r="R64" s="308"/>
      <c r="S64" s="135"/>
      <c r="T64" s="308"/>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row>
    <row r="65" spans="1:92" ht="13.5" customHeight="1">
      <c r="A65" s="200"/>
      <c r="B65" s="200"/>
      <c r="C65" s="200"/>
      <c r="D65" s="200"/>
      <c r="E65" s="200"/>
      <c r="F65" s="200"/>
      <c r="P65" s="200"/>
      <c r="Q65" s="200"/>
      <c r="R65" s="200"/>
      <c r="S65" s="135"/>
      <c r="T65" s="200"/>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row>
    <row r="66" spans="1:92" ht="13.5" customHeight="1">
      <c r="S66" s="135"/>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BH66" s="3" t="str">
        <f>IF(AND('②異動情報・学校情報・機構に送付が必要な場合（学校入力用）'!AA52="",'②異動情報・学校情報・機構に送付が必要な場合（学校入力用）'!AA54=""),"",'②異動情報・学校情報・機構に送付が必要な場合（学校入力用）'!AA52)&amp;CHAR(10)&amp;IF(OR('②異動情報・学校情報・機構に送付が必要な場合（学校入力用）'!AA52="",'②異動情報・学校情報・機構に送付が必要な場合（学校入力用）'!AA54=""),"","(")&amp;'②異動情報・学校情報・機構に送付が必要な場合（学校入力用）'!AA54&amp;IF(OR('②異動情報・学校情報・機構に送付が必要な場合（学校入力用）'!AA52="",'②異動情報・学校情報・機構に送付が必要な場合（学校入力用）'!AA54=""),"",")")</f>
        <v xml:space="preserve">
</v>
      </c>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row>
    <row r="67" spans="1:92" ht="13.5" customHeight="1" thickBot="1">
      <c r="S67" s="135"/>
      <c r="U67" s="177"/>
      <c r="V67" s="177"/>
      <c r="W67" s="177"/>
      <c r="X67" s="177"/>
      <c r="Y67" s="177"/>
      <c r="AK67" s="178"/>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row>
    <row r="68" spans="1:92" ht="13.5" customHeight="1">
      <c r="S68" s="135"/>
      <c r="U68" s="37"/>
      <c r="V68" s="551"/>
      <c r="W68" s="552"/>
      <c r="X68" s="555" t="s">
        <v>31</v>
      </c>
      <c r="Y68" s="556"/>
      <c r="Z68" s="556"/>
      <c r="AA68" s="556"/>
      <c r="AB68" s="556"/>
      <c r="AC68" s="39"/>
      <c r="AD68" s="37"/>
      <c r="AE68" s="40"/>
      <c r="AF68" s="40"/>
      <c r="AG68" s="39"/>
      <c r="AH68" s="39"/>
      <c r="AI68" s="39"/>
      <c r="AJ68" s="39"/>
      <c r="AK68" s="39"/>
      <c r="AL68" s="40"/>
      <c r="AM68" s="40"/>
      <c r="AN68" s="38"/>
      <c r="AO68" s="38"/>
      <c r="AP68" s="38"/>
      <c r="AQ68" s="38"/>
      <c r="AR68" s="38"/>
      <c r="AS68" s="38"/>
      <c r="AT68" s="38"/>
      <c r="AU68" s="38"/>
      <c r="AV68" s="38"/>
      <c r="AW68" s="179"/>
      <c r="AX68" s="31"/>
      <c r="BC68" s="35" t="s">
        <v>115</v>
      </c>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row>
    <row r="69" spans="1:92" ht="13.5" customHeight="1" thickBot="1">
      <c r="S69" s="135"/>
      <c r="U69" s="37"/>
      <c r="V69" s="553"/>
      <c r="W69" s="554"/>
      <c r="X69" s="555"/>
      <c r="Y69" s="556"/>
      <c r="Z69" s="556"/>
      <c r="AA69" s="556"/>
      <c r="AB69" s="556"/>
      <c r="AC69" s="39"/>
      <c r="AD69" s="37"/>
      <c r="AE69" s="40"/>
      <c r="AF69" s="40"/>
      <c r="AG69" s="39"/>
      <c r="AH69" s="39"/>
      <c r="AI69" s="39"/>
      <c r="AJ69" s="39"/>
      <c r="AK69" s="39"/>
      <c r="AL69" s="40"/>
      <c r="AM69" s="40"/>
      <c r="AN69" s="38"/>
      <c r="AO69" s="38"/>
      <c r="AP69" s="38"/>
      <c r="AQ69" s="38"/>
      <c r="AR69" s="38"/>
      <c r="AS69" s="38"/>
      <c r="AT69" s="38"/>
      <c r="AU69" s="38"/>
      <c r="AV69" s="38"/>
      <c r="AW69" s="179"/>
      <c r="AX69" s="31"/>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row>
    <row r="70" spans="1:92" s="4" customFormat="1" ht="13.5" customHeight="1">
      <c r="A70" s="154"/>
      <c r="B70" s="154"/>
      <c r="C70" s="154"/>
      <c r="D70" s="154"/>
      <c r="E70" s="154"/>
      <c r="F70" s="154"/>
      <c r="O70" s="30"/>
      <c r="P70" s="154"/>
      <c r="Q70" s="154"/>
      <c r="R70" s="154"/>
      <c r="S70" s="156"/>
      <c r="T70" s="154"/>
      <c r="U70" s="37"/>
      <c r="V70" s="180"/>
      <c r="W70" s="36"/>
      <c r="X70" s="36"/>
      <c r="Y70" s="36"/>
      <c r="Z70" s="36"/>
      <c r="AA70" s="414" t="s">
        <v>117</v>
      </c>
      <c r="AB70" s="414"/>
      <c r="AC70" s="414"/>
      <c r="AD70" s="414"/>
      <c r="AE70" s="414"/>
      <c r="AF70" s="414"/>
      <c r="AG70" s="414"/>
      <c r="AH70" s="414"/>
      <c r="AI70" s="414"/>
      <c r="AJ70" s="414"/>
      <c r="AK70" s="414"/>
      <c r="AL70" s="414"/>
      <c r="AM70" s="414"/>
      <c r="AN70" s="414"/>
      <c r="AO70" s="414"/>
      <c r="AP70" s="414"/>
      <c r="AQ70" s="414"/>
      <c r="AR70" s="414"/>
      <c r="AS70" s="414"/>
      <c r="AT70" s="414"/>
      <c r="AU70" s="414"/>
      <c r="AV70" s="414"/>
      <c r="AW70" s="414"/>
      <c r="AX70" s="414"/>
      <c r="AY70" s="157"/>
      <c r="AZ70" s="157"/>
      <c r="BA70" s="157"/>
      <c r="BB70" s="157"/>
      <c r="BC70" s="157"/>
      <c r="BD70" s="157"/>
      <c r="BE70" s="157"/>
      <c r="BF70" s="157"/>
      <c r="BG70" s="157"/>
    </row>
    <row r="71" spans="1:92" ht="13.5" customHeight="1" thickBot="1">
      <c r="S71" s="135"/>
      <c r="U71" s="37"/>
      <c r="V71" s="37"/>
      <c r="W71" s="37"/>
      <c r="X71" s="37"/>
      <c r="Y71" s="37"/>
      <c r="Z71" s="37"/>
      <c r="AA71" s="415"/>
      <c r="AB71" s="415"/>
      <c r="AC71" s="415"/>
      <c r="AD71" s="415"/>
      <c r="AE71" s="415"/>
      <c r="AF71" s="415"/>
      <c r="AG71" s="415"/>
      <c r="AH71" s="415"/>
      <c r="AI71" s="415"/>
      <c r="AJ71" s="415"/>
      <c r="AK71" s="415"/>
      <c r="AL71" s="415"/>
      <c r="AM71" s="415"/>
      <c r="AN71" s="415"/>
      <c r="AO71" s="415"/>
      <c r="AP71" s="415"/>
      <c r="AQ71" s="415"/>
      <c r="AR71" s="415"/>
      <c r="AS71" s="415"/>
      <c r="AT71" s="415"/>
      <c r="AU71" s="415"/>
      <c r="AV71" s="415"/>
      <c r="AW71" s="415"/>
      <c r="AX71" s="415"/>
    </row>
    <row r="72" spans="1:92" ht="15" customHeight="1">
      <c r="S72" s="135"/>
      <c r="U72" s="37"/>
      <c r="V72" s="551"/>
      <c r="W72" s="552"/>
      <c r="X72" s="555" t="s">
        <v>15</v>
      </c>
      <c r="Y72" s="556"/>
      <c r="Z72" s="556"/>
      <c r="AA72" s="408"/>
      <c r="AB72" s="409"/>
      <c r="AC72" s="409"/>
      <c r="AD72" s="409"/>
      <c r="AE72" s="409"/>
      <c r="AF72" s="409"/>
      <c r="AG72" s="409"/>
      <c r="AH72" s="409"/>
      <c r="AI72" s="409"/>
      <c r="AJ72" s="409"/>
      <c r="AK72" s="409"/>
      <c r="AL72" s="409"/>
      <c r="AM72" s="409"/>
      <c r="AN72" s="409"/>
      <c r="AO72" s="409"/>
      <c r="AP72" s="409"/>
      <c r="AQ72" s="409"/>
      <c r="AR72" s="409"/>
      <c r="AS72" s="409"/>
      <c r="AT72" s="409"/>
      <c r="AU72" s="409"/>
      <c r="AV72" s="409"/>
      <c r="AW72" s="409"/>
      <c r="AX72" s="410"/>
    </row>
    <row r="73" spans="1:92" ht="15" customHeight="1" thickBot="1">
      <c r="S73" s="135"/>
      <c r="U73" s="37"/>
      <c r="V73" s="553"/>
      <c r="W73" s="554"/>
      <c r="X73" s="555"/>
      <c r="Y73" s="556"/>
      <c r="Z73" s="556"/>
      <c r="AA73" s="411"/>
      <c r="AB73" s="412"/>
      <c r="AC73" s="412"/>
      <c r="AD73" s="412"/>
      <c r="AE73" s="412"/>
      <c r="AF73" s="412"/>
      <c r="AG73" s="412"/>
      <c r="AH73" s="412"/>
      <c r="AI73" s="412"/>
      <c r="AJ73" s="412"/>
      <c r="AK73" s="412"/>
      <c r="AL73" s="412"/>
      <c r="AM73" s="412"/>
      <c r="AN73" s="412"/>
      <c r="AO73" s="412"/>
      <c r="AP73" s="412"/>
      <c r="AQ73" s="412"/>
      <c r="AR73" s="412"/>
      <c r="AS73" s="412"/>
      <c r="AT73" s="412"/>
      <c r="AU73" s="412"/>
      <c r="AV73" s="412"/>
      <c r="AW73" s="412"/>
      <c r="AX73" s="413"/>
    </row>
    <row r="74" spans="1:92" ht="13.5" customHeight="1">
      <c r="S74" s="135"/>
      <c r="U74" s="34"/>
      <c r="V74" s="34"/>
      <c r="W74" s="34"/>
      <c r="X74" s="34"/>
      <c r="Y74" s="34"/>
      <c r="Z74" s="33"/>
      <c r="AA74" s="33"/>
      <c r="AB74" s="33"/>
      <c r="AC74" s="33"/>
      <c r="AD74" s="31"/>
      <c r="AE74" s="31"/>
      <c r="AF74" s="31"/>
      <c r="AG74" s="31"/>
      <c r="AH74" s="31"/>
      <c r="AI74" s="31"/>
      <c r="AJ74" s="31"/>
      <c r="AK74" s="32"/>
      <c r="AL74" s="31"/>
      <c r="AM74" s="31"/>
      <c r="AN74" s="31"/>
      <c r="AO74" s="31"/>
      <c r="AP74" s="31"/>
      <c r="AQ74" s="31"/>
      <c r="AR74" s="31"/>
      <c r="AS74" s="31"/>
      <c r="AT74" s="31"/>
      <c r="AU74" s="31"/>
      <c r="AV74" s="31"/>
      <c r="AW74" s="31"/>
      <c r="AX74" s="31"/>
    </row>
    <row r="75" spans="1:92" s="35" customFormat="1" ht="13.5" customHeight="1">
      <c r="A75" s="134"/>
      <c r="B75" s="134"/>
      <c r="C75" s="3"/>
      <c r="D75" s="3"/>
      <c r="E75" s="3"/>
      <c r="F75" s="3"/>
      <c r="G75" s="3"/>
      <c r="H75" s="3"/>
      <c r="I75" s="3"/>
      <c r="J75" s="3"/>
      <c r="K75" s="3"/>
      <c r="L75" s="3"/>
      <c r="M75" s="3"/>
      <c r="N75" s="3"/>
      <c r="O75" s="3"/>
      <c r="P75" s="3"/>
      <c r="Q75" s="3"/>
      <c r="R75" s="134"/>
      <c r="S75" s="134"/>
      <c r="T75" s="134"/>
      <c r="AD75" s="31"/>
      <c r="AE75" s="31"/>
      <c r="AF75" s="31"/>
      <c r="AG75" s="31"/>
      <c r="AH75" s="31"/>
      <c r="AI75" s="31"/>
      <c r="AJ75" s="31"/>
      <c r="AK75" s="31"/>
      <c r="AL75" s="31"/>
      <c r="AM75" s="31"/>
      <c r="AN75" s="31"/>
      <c r="AO75" s="31"/>
      <c r="AP75" s="31"/>
      <c r="AQ75" s="31"/>
      <c r="AR75" s="31"/>
      <c r="AS75" s="31"/>
      <c r="AT75" s="31"/>
      <c r="AU75" s="31"/>
      <c r="AV75" s="31"/>
      <c r="AW75" s="31"/>
      <c r="AX75" s="31"/>
    </row>
    <row r="76" spans="1:92" s="35" customFormat="1" ht="13.5" hidden="1" customHeight="1">
      <c r="A76" s="134"/>
      <c r="B76" s="134"/>
      <c r="C76" s="3"/>
      <c r="D76" s="3"/>
      <c r="E76" s="3"/>
      <c r="F76" s="3"/>
      <c r="G76" s="3"/>
      <c r="H76" s="3"/>
      <c r="I76" s="3"/>
      <c r="J76" s="3"/>
      <c r="K76" s="3"/>
      <c r="L76" s="3"/>
      <c r="M76" s="3"/>
      <c r="N76" s="3"/>
      <c r="O76" s="3"/>
      <c r="P76" s="3"/>
      <c r="Q76" s="3"/>
      <c r="R76" s="134"/>
      <c r="S76" s="134"/>
      <c r="T76" s="229" t="str">
        <f>IF('②異動情報・学校情報・機構に送付が必要な場合（学校入力用）'!CY41="","",)</f>
        <v/>
      </c>
    </row>
    <row r="77" spans="1:92" s="35" customFormat="1" ht="13.5" customHeight="1">
      <c r="A77" s="134"/>
      <c r="B77" s="134"/>
      <c r="C77" s="3"/>
      <c r="D77" s="3"/>
      <c r="E77" s="3"/>
      <c r="F77" s="3"/>
      <c r="G77" s="3"/>
      <c r="H77" s="3"/>
      <c r="I77" s="3"/>
      <c r="J77" s="3"/>
      <c r="K77" s="3"/>
      <c r="L77" s="3"/>
      <c r="M77" s="3"/>
      <c r="N77" s="3"/>
      <c r="O77" s="3"/>
      <c r="P77" s="3"/>
      <c r="Q77" s="3"/>
      <c r="R77" s="134"/>
      <c r="S77" s="134"/>
      <c r="T77" s="134"/>
    </row>
    <row r="78" spans="1:92" s="35" customFormat="1" ht="13.5" customHeight="1">
      <c r="A78" s="134"/>
      <c r="B78" s="134"/>
      <c r="C78" s="3"/>
      <c r="D78" s="3"/>
      <c r="E78" s="3"/>
      <c r="F78" s="3"/>
      <c r="G78" s="3"/>
      <c r="H78" s="3"/>
      <c r="I78" s="3"/>
      <c r="J78" s="3"/>
      <c r="K78" s="3"/>
      <c r="L78" s="3"/>
      <c r="M78" s="3"/>
      <c r="N78" s="3"/>
      <c r="O78" s="3"/>
      <c r="P78" s="3"/>
      <c r="Q78" s="3"/>
      <c r="R78" s="134"/>
      <c r="S78" s="134"/>
      <c r="T78" s="134"/>
    </row>
    <row r="79" spans="1:92" s="35" customFormat="1" ht="13.5" customHeight="1">
      <c r="A79" s="134"/>
      <c r="B79" s="134"/>
      <c r="C79" s="3"/>
      <c r="D79" s="3"/>
      <c r="E79" s="3"/>
      <c r="F79" s="3"/>
      <c r="G79" s="3"/>
      <c r="H79" s="3"/>
      <c r="I79" s="3"/>
      <c r="J79" s="3"/>
      <c r="K79" s="3"/>
      <c r="L79" s="3"/>
      <c r="M79" s="3"/>
      <c r="N79" s="3"/>
      <c r="O79" s="3"/>
      <c r="P79" s="3"/>
      <c r="Q79" s="3"/>
      <c r="R79" s="134"/>
      <c r="S79" s="134"/>
      <c r="T79" s="134"/>
    </row>
  </sheetData>
  <sheetProtection password="CCEB" sheet="1" objects="1" scenarios="1"/>
  <protectedRanges>
    <protectedRange sqref="AE68:AF69" name="範囲8"/>
    <protectedRange sqref="V68:W69" name="範囲6"/>
    <protectedRange sqref="V68:W69" name="範囲5"/>
    <protectedRange sqref="U36:AX39" name="範囲3"/>
    <protectedRange sqref="U2 AA17:AI22 U36:U37 AA46:AI59 V68 V72 AE68 AA72" name="範囲1"/>
    <protectedRange sqref="U2:W3" name="範囲2"/>
    <protectedRange sqref="AA72:AX73" name="範囲4"/>
    <protectedRange sqref="V72:W73" name="範囲7"/>
  </protectedRanges>
  <mergeCells count="147">
    <mergeCell ref="AO55:AX59"/>
    <mergeCell ref="AK55:AN59"/>
    <mergeCell ref="X2:AX3"/>
    <mergeCell ref="U2:W3"/>
    <mergeCell ref="V72:W73"/>
    <mergeCell ref="X72:Z73"/>
    <mergeCell ref="U58:Y59"/>
    <mergeCell ref="AA58:AI59"/>
    <mergeCell ref="AJ58:AJ59"/>
    <mergeCell ref="V68:W69"/>
    <mergeCell ref="X68:AB69"/>
    <mergeCell ref="U54:Y55"/>
    <mergeCell ref="AA54:AI55"/>
    <mergeCell ref="AJ54:AJ55"/>
    <mergeCell ref="U56:Y57"/>
    <mergeCell ref="AA56:AI57"/>
    <mergeCell ref="AJ56:AJ57"/>
    <mergeCell ref="U50:Y51"/>
    <mergeCell ref="U52:Y53"/>
    <mergeCell ref="AA52:AI53"/>
    <mergeCell ref="AJ52:AJ53"/>
    <mergeCell ref="U4:AY5"/>
    <mergeCell ref="U61:AX66"/>
    <mergeCell ref="CY41:CZ42"/>
    <mergeCell ref="U48:Y49"/>
    <mergeCell ref="AA48:AI49"/>
    <mergeCell ref="AJ48:AJ49"/>
    <mergeCell ref="AY43:AZ44"/>
    <mergeCell ref="CB44:CF46"/>
    <mergeCell ref="CG44:CS46"/>
    <mergeCell ref="U46:Y47"/>
    <mergeCell ref="AA46:AI47"/>
    <mergeCell ref="AJ46:AJ47"/>
    <mergeCell ref="AY41:AZ42"/>
    <mergeCell ref="CB41:CF43"/>
    <mergeCell ref="AY45:AZ46"/>
    <mergeCell ref="CU41:CV42"/>
    <mergeCell ref="CW41:CX42"/>
    <mergeCell ref="DE14:DE15"/>
    <mergeCell ref="B15:F16"/>
    <mergeCell ref="G15:P16"/>
    <mergeCell ref="S15:S16"/>
    <mergeCell ref="BA14:BC15"/>
    <mergeCell ref="BD14:BE17"/>
    <mergeCell ref="DC16:DD17"/>
    <mergeCell ref="DE16:DE17"/>
    <mergeCell ref="B17:E18"/>
    <mergeCell ref="G17:P18"/>
    <mergeCell ref="DE18:DE19"/>
    <mergeCell ref="B19:E20"/>
    <mergeCell ref="G19:P20"/>
    <mergeCell ref="S20:S21"/>
    <mergeCell ref="BA20:BB21"/>
    <mergeCell ref="BF20:BJ22"/>
    <mergeCell ref="AJ21:AK22"/>
    <mergeCell ref="AL21:AO22"/>
    <mergeCell ref="BF14:BJ16"/>
    <mergeCell ref="Q7:Q26"/>
    <mergeCell ref="BF26:BJ31"/>
    <mergeCell ref="B11:E12"/>
    <mergeCell ref="DE12:DE13"/>
    <mergeCell ref="B13:E14"/>
    <mergeCell ref="B21:E22"/>
    <mergeCell ref="G21:P22"/>
    <mergeCell ref="B25:E26"/>
    <mergeCell ref="G25:P26"/>
    <mergeCell ref="BK26:BW31"/>
    <mergeCell ref="BL9:BL10"/>
    <mergeCell ref="AP21:AU22"/>
    <mergeCell ref="BK20:BW22"/>
    <mergeCell ref="DC12:DD13"/>
    <mergeCell ref="S17:S19"/>
    <mergeCell ref="BF17:BJ19"/>
    <mergeCell ref="BK17:BW19"/>
    <mergeCell ref="CA17:CE19"/>
    <mergeCell ref="CF17:CR19"/>
    <mergeCell ref="BA16:BC17"/>
    <mergeCell ref="CU16:CV17"/>
    <mergeCell ref="CW16:CX17"/>
    <mergeCell ref="CY14:CZ15"/>
    <mergeCell ref="DC14:DD15"/>
    <mergeCell ref="G13:P14"/>
    <mergeCell ref="S13:S14"/>
    <mergeCell ref="U19:Y20"/>
    <mergeCell ref="AA19:AI20"/>
    <mergeCell ref="AJ19:AK20"/>
    <mergeCell ref="BF32:BJ33"/>
    <mergeCell ref="BK32:BW33"/>
    <mergeCell ref="AY47:AZ48"/>
    <mergeCell ref="U41:AX44"/>
    <mergeCell ref="BF23:BJ25"/>
    <mergeCell ref="BK23:BW25"/>
    <mergeCell ref="BK14:BW16"/>
    <mergeCell ref="AJ50:AJ51"/>
    <mergeCell ref="CG41:CS43"/>
    <mergeCell ref="U17:Z18"/>
    <mergeCell ref="AA17:AI18"/>
    <mergeCell ref="AL19:AO20"/>
    <mergeCell ref="AP19:AU20"/>
    <mergeCell ref="AP14:AU15"/>
    <mergeCell ref="CY7:CZ8"/>
    <mergeCell ref="B9:E10"/>
    <mergeCell ref="G9:P10"/>
    <mergeCell ref="S9:S10"/>
    <mergeCell ref="U14:Y15"/>
    <mergeCell ref="AA14:AH15"/>
    <mergeCell ref="AJ14:AK15"/>
    <mergeCell ref="AL14:AO15"/>
    <mergeCell ref="AJ12:AN13"/>
    <mergeCell ref="AP12:AU13"/>
    <mergeCell ref="AV12:AX13"/>
    <mergeCell ref="AY7:AY8"/>
    <mergeCell ref="BA7:BC8"/>
    <mergeCell ref="BL7:BL8"/>
    <mergeCell ref="CF14:CR16"/>
    <mergeCell ref="CY16:CZ17"/>
    <mergeCell ref="CA14:CE16"/>
    <mergeCell ref="G11:P12"/>
    <mergeCell ref="S11:S12"/>
    <mergeCell ref="CU7:CV8"/>
    <mergeCell ref="CW7:CX8"/>
    <mergeCell ref="CU14:CV15"/>
    <mergeCell ref="CW14:CX15"/>
    <mergeCell ref="AJ1:AX1"/>
    <mergeCell ref="AA72:AX73"/>
    <mergeCell ref="AA70:AX71"/>
    <mergeCell ref="B2:R5"/>
    <mergeCell ref="U7:AX10"/>
    <mergeCell ref="B7:E8"/>
    <mergeCell ref="G7:P8"/>
    <mergeCell ref="S7:S8"/>
    <mergeCell ref="U12:Y13"/>
    <mergeCell ref="AA12:AH13"/>
    <mergeCell ref="AI12:AI15"/>
    <mergeCell ref="U21:Y22"/>
    <mergeCell ref="AA21:AI22"/>
    <mergeCell ref="U25:X29"/>
    <mergeCell ref="Y25:AH29"/>
    <mergeCell ref="AJ25:AM29"/>
    <mergeCell ref="AN25:AX29"/>
    <mergeCell ref="S22:S23"/>
    <mergeCell ref="B23:E24"/>
    <mergeCell ref="G23:P24"/>
    <mergeCell ref="U36:AX39"/>
    <mergeCell ref="AA50:AI51"/>
    <mergeCell ref="S24:S25"/>
    <mergeCell ref="U31:AX34"/>
  </mergeCells>
  <phoneticPr fontId="3"/>
  <conditionalFormatting sqref="Y25">
    <cfRule type="expression" dxfId="31" priority="13">
      <formula>$Y$25=$CF$17</formula>
    </cfRule>
    <cfRule type="expression" dxfId="30" priority="14">
      <formula>$Y$25=$CF$14</formula>
    </cfRule>
  </conditionalFormatting>
  <conditionalFormatting sqref="AN25">
    <cfRule type="expression" dxfId="29" priority="10">
      <formula>$AN$25=$BK$20</formula>
    </cfRule>
    <cfRule type="expression" dxfId="28" priority="11">
      <formula>$AN$25=$BK$17</formula>
    </cfRule>
    <cfRule type="expression" dxfId="27" priority="12">
      <formula>$AN$25=$BK$14</formula>
    </cfRule>
  </conditionalFormatting>
  <conditionalFormatting sqref="AA21:AI22">
    <cfRule type="expression" dxfId="26" priority="9">
      <formula>$AA$17="いいえ"</formula>
    </cfRule>
  </conditionalFormatting>
  <conditionalFormatting sqref="U21 AJ21:AX23 AA23:AF23">
    <cfRule type="expression" dxfId="25" priority="15">
      <formula>$AA$17="いいえ"</formula>
    </cfRule>
  </conditionalFormatting>
  <conditionalFormatting sqref="AL19:AX20">
    <cfRule type="expression" dxfId="24" priority="16">
      <formula>$AA$17="はい"</formula>
    </cfRule>
  </conditionalFormatting>
  <conditionalFormatting sqref="AA23:AF23 AP23:AU23">
    <cfRule type="expression" dxfId="23" priority="17">
      <formula>$AA$17="いいえ"</formula>
    </cfRule>
  </conditionalFormatting>
  <conditionalFormatting sqref="AJ19:AK20">
    <cfRule type="expression" dxfId="22" priority="6">
      <formula>$AA$17="はい"</formula>
    </cfRule>
  </conditionalFormatting>
  <conditionalFormatting sqref="U14:AH15">
    <cfRule type="expression" dxfId="21" priority="18">
      <formula>$AA$12="辞退（短縮卒業・修了）"</formula>
    </cfRule>
  </conditionalFormatting>
  <conditionalFormatting sqref="T26:T30 T14:T19 T10:T11">
    <cfRule type="expression" dxfId="20" priority="19">
      <formula>$AA$12="辞退（短縮卒業・修了）"</formula>
    </cfRule>
  </conditionalFormatting>
  <conditionalFormatting sqref="T13:T17 U19:Z22 AA17:AX18 AJ21:AX22 AL19:AX20">
    <cfRule type="expression" dxfId="19" priority="20">
      <formula>$AA$12="辞退（短縮卒業・修了）"</formula>
    </cfRule>
  </conditionalFormatting>
  <conditionalFormatting sqref="AA17:AU18 AJ21:AU22 AL19:AU20 AJ25 AN25 AA19:AI22">
    <cfRule type="expression" dxfId="18" priority="21">
      <formula>$AA$12="辞退（短縮卒業・修了）"</formula>
    </cfRule>
  </conditionalFormatting>
  <conditionalFormatting sqref="AJ12:AU15">
    <cfRule type="expression" dxfId="17" priority="22">
      <formula>$AA$12="退学"</formula>
    </cfRule>
  </conditionalFormatting>
  <conditionalFormatting sqref="AJ25:AX29">
    <cfRule type="expression" dxfId="16" priority="23">
      <formula>$AA$17="いいえ"</formula>
    </cfRule>
    <cfRule type="expression" dxfId="15" priority="24">
      <formula>$AA$12="辞退（短縮卒業・修了）"</formula>
    </cfRule>
  </conditionalFormatting>
  <conditionalFormatting sqref="AG23:AJ23 AJ25:AX29">
    <cfRule type="expression" dxfId="14" priority="25">
      <formula>OR($AA$12="辞退（短縮卒業・修了）",$AA$17="いいえ")</formula>
    </cfRule>
  </conditionalFormatting>
  <conditionalFormatting sqref="AN25:AX29">
    <cfRule type="expression" dxfId="13" priority="4">
      <formula>$AA$12="辞退（短縮卒業・修了）"</formula>
    </cfRule>
    <cfRule type="expression" dxfId="12" priority="5">
      <formula>$AA$17="いいえ"</formula>
    </cfRule>
  </conditionalFormatting>
  <conditionalFormatting sqref="U6:AX45 U46:Z47 AJ46:AX47 U48:AX51 U52:AJ52 AL52:AN52 U53:AN54 U60:AX74 U55:AK55 U56:AJ59 AO55">
    <cfRule type="expression" dxfId="11" priority="3">
      <formula>$U$2=""</formula>
    </cfRule>
  </conditionalFormatting>
  <conditionalFormatting sqref="U17:Z18 U50:Y51">
    <cfRule type="expression" dxfId="10" priority="2">
      <formula>$U$2&lt;&gt;""</formula>
    </cfRule>
  </conditionalFormatting>
  <conditionalFormatting sqref="AO55">
    <cfRule type="expression" dxfId="9" priority="26">
      <formula>$AO$55=$CG$44</formula>
    </cfRule>
    <cfRule type="expression" dxfId="8" priority="27">
      <formula>$AO$55=$CG$41</formula>
    </cfRule>
  </conditionalFormatting>
  <conditionalFormatting sqref="AO54:AX59 AA46:AI47">
    <cfRule type="expression" dxfId="7" priority="1">
      <formula>$U$2=""</formula>
    </cfRule>
  </conditionalFormatting>
  <dataValidations count="11">
    <dataValidation type="whole" allowBlank="1" showInputMessage="1" showErrorMessage="1" errorTitle="学校番号エラー" error="6桁の学校番号を入力してください。" sqref="AA56:AI57">
      <formula1>100000</formula1>
      <formula2>999999</formula2>
    </dataValidation>
    <dataValidation type="date" allowBlank="1" showInputMessage="1" showErrorMessage="1" error="西暦YYYY/MM/DDの形式で入力してください。" sqref="AP12:AU13">
      <formula1>367</formula1>
      <formula2>110305</formula2>
    </dataValidation>
    <dataValidation type="list" allowBlank="1" showInputMessage="1" showErrorMessage="1" sqref="AA17:AI18">
      <formula1>$BF$7:$BF$9</formula1>
    </dataValidation>
    <dataValidation allowBlank="1" showInputMessage="1" showErrorMessage="1" error="西暦YYYY/MM/DDの形式で入力してください。" sqref="AP14:AU15 AP19:AX23 AY14:AZ18 CU7:CZ8 CU14:CZ17 CU41:CZ42"/>
    <dataValidation type="list" allowBlank="1" showInputMessage="1" showErrorMessage="1" sqref="U2:W3">
      <formula1>$DX$2:$DX$3</formula1>
    </dataValidation>
    <dataValidation type="list" allowBlank="1" showInputMessage="1" showErrorMessage="1" sqref="V68:W69 V72:W73">
      <formula1>$BC$68:$BC$69</formula1>
    </dataValidation>
    <dataValidation type="textLength" allowBlank="1" showInputMessage="1" showErrorMessage="1" error="50文字以上の入力はできません。簡潔にご記入ください（入らない場合４．学連絡事項記入欄も併せてご活用ください）。" sqref="AA72:AX73">
      <formula1>0</formula1>
      <formula2>50</formula2>
    </dataValidation>
    <dataValidation type="date" allowBlank="1" showInputMessage="1" showErrorMessage="1" errorTitle="学校証明日エラー" error="西暦YYYY/MM/DDの形式で入力してください。" sqref="AA46:AI47">
      <formula1>1</formula1>
      <formula2>219148</formula2>
    </dataValidation>
    <dataValidation type="date" allowBlank="1" showInputMessage="1" showErrorMessage="1" errorTitle="退学決定日エラー" error="西暦YYYY/MM/DDの形式で入力してください。" sqref="AA21:AI22">
      <formula1>367</formula1>
      <formula2>110305</formula2>
    </dataValidation>
    <dataValidation type="date" allowBlank="1" showInputMessage="1" showErrorMessage="1" errorTitle="退学日エラー" error="西暦YYYY/MM/DDの形式で入力してください。" sqref="AA19:AI20">
      <formula1>367</formula1>
      <formula2>110305</formula2>
    </dataValidation>
    <dataValidation type="textLength" allowBlank="1" showInputMessage="1" showErrorMessage="1" error="全角１３０文字以内で入力してください。" sqref="U36:AX39">
      <formula1>0</formula1>
      <formula2>130</formula2>
    </dataValidation>
  </dataValidations>
  <printOptions horizontalCentered="1" verticalCentered="1"/>
  <pageMargins left="0.39370078740157483" right="0" top="0" bottom="0" header="0.51181102362204722" footer="0.51181102362204722"/>
  <pageSetup paperSize="9" scale="55"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BN252"/>
  <sheetViews>
    <sheetView showGridLines="0" view="pageBreakPreview" zoomScale="55" zoomScaleNormal="96" zoomScaleSheetLayoutView="55" workbookViewId="0">
      <selection activeCell="BU17" sqref="BU17"/>
    </sheetView>
  </sheetViews>
  <sheetFormatPr defaultColWidth="7.875" defaultRowHeight="13.5"/>
  <cols>
    <col min="1" max="49" width="2.625" style="1" customWidth="1"/>
    <col min="50" max="55" width="2.625" style="2" customWidth="1"/>
    <col min="56" max="56" width="2" style="1" hidden="1" customWidth="1"/>
    <col min="57" max="57" width="7.875" style="1" hidden="1" customWidth="1"/>
    <col min="58" max="58" width="80.625" style="1" hidden="1" customWidth="1"/>
    <col min="59" max="59" width="0" style="1" hidden="1" customWidth="1"/>
    <col min="60" max="60" width="20.625" style="1" hidden="1" customWidth="1"/>
    <col min="61" max="64" width="0" style="1" hidden="1" customWidth="1"/>
    <col min="65" max="65" width="7.875" style="1" hidden="1" customWidth="1"/>
    <col min="66" max="16384" width="7.875" style="1"/>
  </cols>
  <sheetData>
    <row r="1" spans="1:65" ht="14.25" thickBot="1">
      <c r="A1" s="2"/>
      <c r="B1" s="790" t="s">
        <v>63</v>
      </c>
      <c r="C1" s="790"/>
      <c r="D1" s="790"/>
      <c r="E1" s="790"/>
      <c r="F1" s="790"/>
      <c r="G1" s="790"/>
      <c r="H1" s="790"/>
      <c r="I1" s="790"/>
      <c r="J1" s="790"/>
      <c r="K1" s="790"/>
      <c r="L1" s="790"/>
      <c r="M1" s="790"/>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row>
    <row r="2" spans="1:65" ht="18.75" customHeight="1">
      <c r="A2" s="2"/>
      <c r="B2" s="790"/>
      <c r="C2" s="790"/>
      <c r="D2" s="790"/>
      <c r="E2" s="790"/>
      <c r="F2" s="790"/>
      <c r="G2" s="790"/>
      <c r="H2" s="790"/>
      <c r="I2" s="790"/>
      <c r="J2" s="790"/>
      <c r="K2" s="790"/>
      <c r="L2" s="790"/>
      <c r="M2" s="790"/>
      <c r="N2" s="126"/>
      <c r="O2" s="126"/>
      <c r="Q2" s="800" t="s">
        <v>120</v>
      </c>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781" t="s">
        <v>305</v>
      </c>
      <c r="AQ2" s="782"/>
      <c r="AR2" s="782"/>
      <c r="AS2" s="782"/>
      <c r="AT2" s="782"/>
      <c r="AU2" s="782"/>
      <c r="AV2" s="782"/>
      <c r="AW2" s="782"/>
      <c r="AX2" s="782"/>
      <c r="AY2" s="782"/>
      <c r="AZ2" s="782"/>
      <c r="BA2" s="782"/>
      <c r="BB2" s="783"/>
    </row>
    <row r="3" spans="1:65" ht="18.75" customHeight="1" thickBot="1">
      <c r="A3" s="2"/>
      <c r="D3" s="2"/>
      <c r="E3" s="2"/>
      <c r="F3" s="2"/>
      <c r="G3" s="2"/>
      <c r="H3" s="2"/>
      <c r="I3" s="2"/>
      <c r="J3" s="2"/>
      <c r="K3" s="126"/>
      <c r="L3" s="126"/>
      <c r="M3" s="126"/>
      <c r="N3" s="126"/>
      <c r="O3" s="126"/>
      <c r="P3" s="129"/>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784"/>
      <c r="AQ3" s="785"/>
      <c r="AR3" s="785"/>
      <c r="AS3" s="785"/>
      <c r="AT3" s="785"/>
      <c r="AU3" s="785"/>
      <c r="AV3" s="785"/>
      <c r="AW3" s="785"/>
      <c r="AX3" s="785"/>
      <c r="AY3" s="785"/>
      <c r="AZ3" s="785"/>
      <c r="BA3" s="785"/>
      <c r="BB3" s="786"/>
    </row>
    <row r="4" spans="1:65" ht="20.100000000000001" customHeight="1">
      <c r="A4" s="2"/>
      <c r="B4" s="128" t="s">
        <v>62</v>
      </c>
      <c r="C4" s="2"/>
      <c r="D4" s="126"/>
      <c r="E4" s="126"/>
      <c r="F4" s="126"/>
      <c r="G4" s="126"/>
      <c r="H4" s="126"/>
      <c r="I4" s="126"/>
      <c r="J4" s="126"/>
      <c r="K4" s="126"/>
      <c r="L4" s="126"/>
      <c r="M4" s="126"/>
      <c r="N4" s="126"/>
      <c r="O4" s="126"/>
      <c r="P4" s="126"/>
      <c r="Q4" s="126"/>
      <c r="R4" s="126"/>
      <c r="S4" s="126"/>
      <c r="T4" s="624" t="s">
        <v>314</v>
      </c>
      <c r="U4" s="624"/>
      <c r="V4" s="624"/>
      <c r="W4" s="624"/>
      <c r="X4" s="624"/>
      <c r="Y4" s="624"/>
      <c r="Z4" s="624"/>
      <c r="AA4" s="624"/>
      <c r="AB4" s="624"/>
      <c r="AC4" s="624"/>
      <c r="AD4" s="624"/>
      <c r="AE4" s="624"/>
      <c r="AF4" s="624"/>
      <c r="AG4" s="624"/>
      <c r="AH4" s="624"/>
      <c r="AI4" s="624"/>
      <c r="AJ4" s="624"/>
      <c r="AK4" s="624"/>
      <c r="AL4" s="624"/>
      <c r="AM4" s="624"/>
      <c r="AN4" s="126"/>
      <c r="AO4" s="126"/>
      <c r="AP4" s="625" t="str">
        <f>IF(OR(AC73="✔",AK73="✔",AC76="✔"),"送付必要","送付不要")</f>
        <v>送付不要</v>
      </c>
      <c r="AQ4" s="626"/>
      <c r="AR4" s="626"/>
      <c r="AS4" s="626"/>
      <c r="AT4" s="626"/>
      <c r="AU4" s="626"/>
      <c r="AV4" s="626"/>
      <c r="AW4" s="626"/>
      <c r="AX4" s="626"/>
      <c r="AY4" s="626"/>
      <c r="AZ4" s="626"/>
      <c r="BA4" s="626"/>
      <c r="BB4" s="627"/>
      <c r="BE4" s="1" t="s">
        <v>137</v>
      </c>
      <c r="BF4" s="1" t="s">
        <v>138</v>
      </c>
    </row>
    <row r="5" spans="1:65" ht="20.100000000000001" customHeight="1" thickBot="1">
      <c r="A5" s="2"/>
      <c r="B5" s="127" t="s">
        <v>61</v>
      </c>
      <c r="C5" s="126"/>
      <c r="D5" s="10"/>
      <c r="E5" s="10"/>
      <c r="F5" s="10"/>
      <c r="G5" s="10"/>
      <c r="H5" s="10"/>
      <c r="I5" s="10"/>
      <c r="J5" s="10"/>
      <c r="K5" s="10"/>
      <c r="L5" s="10"/>
      <c r="M5" s="10"/>
      <c r="N5" s="10"/>
      <c r="O5" s="10"/>
      <c r="P5" s="10"/>
      <c r="Q5" s="10"/>
      <c r="R5" s="2"/>
      <c r="S5" s="2"/>
      <c r="T5" s="624"/>
      <c r="U5" s="624"/>
      <c r="V5" s="624"/>
      <c r="W5" s="624"/>
      <c r="X5" s="624"/>
      <c r="Y5" s="624"/>
      <c r="Z5" s="624"/>
      <c r="AA5" s="624"/>
      <c r="AB5" s="624"/>
      <c r="AC5" s="624"/>
      <c r="AD5" s="624"/>
      <c r="AE5" s="624"/>
      <c r="AF5" s="624"/>
      <c r="AG5" s="624"/>
      <c r="AH5" s="624"/>
      <c r="AI5" s="624"/>
      <c r="AJ5" s="624"/>
      <c r="AK5" s="624"/>
      <c r="AL5" s="624"/>
      <c r="AM5" s="624"/>
      <c r="AN5" s="2"/>
      <c r="AO5" s="2"/>
      <c r="AP5" s="628"/>
      <c r="AQ5" s="629"/>
      <c r="AR5" s="629"/>
      <c r="AS5" s="629"/>
      <c r="AT5" s="629"/>
      <c r="AU5" s="629"/>
      <c r="AV5" s="629"/>
      <c r="AW5" s="629"/>
      <c r="AX5" s="629"/>
      <c r="AY5" s="629"/>
      <c r="AZ5" s="629"/>
      <c r="BA5" s="629"/>
      <c r="BB5" s="630"/>
    </row>
    <row r="6" spans="1:65" ht="6" customHeight="1">
      <c r="A6" s="2"/>
      <c r="B6" s="127"/>
      <c r="C6" s="126"/>
      <c r="D6" s="10"/>
      <c r="E6" s="10"/>
      <c r="F6" s="10"/>
      <c r="G6" s="10"/>
      <c r="H6" s="10"/>
      <c r="I6" s="10"/>
      <c r="J6" s="10"/>
      <c r="K6" s="10"/>
      <c r="L6" s="10"/>
      <c r="M6" s="10"/>
      <c r="N6" s="10"/>
      <c r="O6" s="10"/>
      <c r="P6" s="10"/>
      <c r="Q6" s="10"/>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row>
    <row r="7" spans="1:65" ht="6" customHeight="1" thickBot="1">
      <c r="A7" s="2"/>
      <c r="B7" s="125"/>
      <c r="C7" s="124"/>
      <c r="D7" s="123"/>
      <c r="E7" s="123"/>
      <c r="F7" s="123"/>
      <c r="G7" s="123"/>
      <c r="H7" s="123"/>
      <c r="I7" s="123"/>
      <c r="J7" s="123"/>
      <c r="K7" s="123"/>
      <c r="L7" s="123"/>
      <c r="M7" s="123"/>
      <c r="N7" s="123"/>
      <c r="O7" s="123"/>
      <c r="P7" s="123"/>
      <c r="Q7" s="123"/>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1"/>
    </row>
    <row r="8" spans="1:65" ht="20.100000000000001" customHeight="1" thickBot="1">
      <c r="A8" s="2"/>
      <c r="B8" s="120"/>
      <c r="C8" s="801" t="str">
        <f>IF(AW101&lt;&gt;0,"",'②異動情報・学校情報・機構に送付が必要な場合（学校入力用）'!U2)</f>
        <v/>
      </c>
      <c r="D8" s="802"/>
      <c r="E8" s="119" t="s">
        <v>60</v>
      </c>
      <c r="F8" s="118"/>
      <c r="G8" s="118"/>
      <c r="H8" s="118"/>
      <c r="I8" s="118"/>
      <c r="J8" s="118"/>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0"/>
      <c r="AM8" s="110"/>
      <c r="AN8" s="117"/>
      <c r="AO8" s="117"/>
      <c r="AP8" s="117"/>
      <c r="AQ8" s="117"/>
      <c r="AR8" s="117"/>
      <c r="AS8" s="117"/>
      <c r="AT8" s="117"/>
      <c r="AU8" s="117"/>
      <c r="AV8" s="117"/>
      <c r="AW8" s="117"/>
      <c r="AX8" s="116"/>
      <c r="AY8" s="116"/>
      <c r="AZ8" s="116"/>
      <c r="BA8" s="116"/>
      <c r="BB8" s="115"/>
    </row>
    <row r="9" spans="1:65" ht="20.100000000000001" customHeight="1">
      <c r="A9" s="2"/>
      <c r="B9" s="809" t="s">
        <v>309</v>
      </c>
      <c r="C9" s="810"/>
      <c r="D9" s="810"/>
      <c r="E9" s="810"/>
      <c r="F9" s="810"/>
      <c r="G9" s="810"/>
      <c r="H9" s="810"/>
      <c r="I9" s="810"/>
      <c r="J9" s="810"/>
      <c r="K9" s="810"/>
      <c r="L9" s="810"/>
      <c r="M9" s="810"/>
      <c r="N9" s="810"/>
      <c r="O9" s="810"/>
      <c r="P9" s="810"/>
      <c r="Q9" s="810"/>
      <c r="R9" s="810"/>
      <c r="S9" s="810"/>
      <c r="T9" s="810"/>
      <c r="U9" s="810"/>
      <c r="V9" s="810"/>
      <c r="W9" s="810"/>
      <c r="X9" s="810"/>
      <c r="Y9" s="810"/>
      <c r="Z9" s="810"/>
      <c r="AA9" s="810"/>
      <c r="AB9" s="810"/>
      <c r="AC9" s="810"/>
      <c r="AD9" s="810"/>
      <c r="AE9" s="810"/>
      <c r="AF9" s="810"/>
      <c r="AG9" s="810"/>
      <c r="AH9" s="810"/>
      <c r="AI9" s="810"/>
      <c r="AJ9" s="810"/>
      <c r="AK9" s="810"/>
      <c r="AL9" s="810"/>
      <c r="AM9" s="810"/>
      <c r="AN9" s="810"/>
      <c r="AO9" s="810"/>
      <c r="AP9" s="810"/>
      <c r="AQ9" s="810"/>
      <c r="AR9" s="810"/>
      <c r="AS9" s="810"/>
      <c r="AT9" s="810"/>
      <c r="AU9" s="810"/>
      <c r="AV9" s="810"/>
      <c r="AW9" s="810"/>
      <c r="AX9" s="810"/>
      <c r="AY9" s="810"/>
      <c r="AZ9" s="810"/>
      <c r="BA9" s="810"/>
      <c r="BB9" s="811"/>
    </row>
    <row r="10" spans="1:65" ht="6" customHeight="1">
      <c r="A10" s="2"/>
      <c r="B10" s="114" t="s">
        <v>59</v>
      </c>
      <c r="C10" s="114"/>
      <c r="D10" s="113"/>
      <c r="E10" s="112"/>
      <c r="F10" s="112"/>
      <c r="G10" s="112"/>
      <c r="H10" s="112"/>
      <c r="I10" s="112"/>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0"/>
      <c r="AM10" s="110"/>
    </row>
    <row r="11" spans="1:65" ht="20.100000000000001" customHeight="1" thickBot="1">
      <c r="A11" s="2"/>
      <c r="B11" s="581" t="s">
        <v>58</v>
      </c>
      <c r="C11" s="581"/>
      <c r="D11" s="581"/>
      <c r="E11" s="581"/>
      <c r="F11" s="581"/>
      <c r="G11" s="581"/>
      <c r="H11" s="581"/>
      <c r="I11" s="581"/>
      <c r="J11" s="581"/>
      <c r="K11" s="581"/>
      <c r="L11" s="581"/>
      <c r="M11" s="581"/>
      <c r="N11" s="581"/>
      <c r="O11" s="581"/>
      <c r="P11" s="581"/>
      <c r="AL11" s="110"/>
      <c r="AM11" s="110"/>
    </row>
    <row r="12" spans="1:65" ht="20.100000000000001" customHeight="1">
      <c r="A12" s="2"/>
      <c r="B12" s="581"/>
      <c r="C12" s="581"/>
      <c r="D12" s="581"/>
      <c r="E12" s="581"/>
      <c r="F12" s="581"/>
      <c r="G12" s="581"/>
      <c r="H12" s="581"/>
      <c r="I12" s="581"/>
      <c r="J12" s="581"/>
      <c r="K12" s="581"/>
      <c r="L12" s="581"/>
      <c r="M12" s="581"/>
      <c r="N12" s="581"/>
      <c r="O12" s="581"/>
      <c r="P12" s="581"/>
      <c r="Q12" s="111"/>
      <c r="AE12" s="791" t="s">
        <v>57</v>
      </c>
      <c r="AF12" s="792"/>
      <c r="AG12" s="792"/>
      <c r="AH12" s="792"/>
      <c r="AI12" s="792"/>
      <c r="AJ12" s="793"/>
      <c r="AK12" s="646" t="str">
        <f>IF(AW101&lt;&gt;0,"（西暦）　 　　　　   　年　　　 　 月　　　 　 日",'①基本情報・異動情報（学生入力用）'!F5)</f>
        <v>（西暦）　 　　　　   　年　　　 　 月　　　 　 日</v>
      </c>
      <c r="AL12" s="647"/>
      <c r="AM12" s="647"/>
      <c r="AN12" s="647"/>
      <c r="AO12" s="647"/>
      <c r="AP12" s="647"/>
      <c r="AQ12" s="647"/>
      <c r="AR12" s="647"/>
      <c r="AS12" s="647"/>
      <c r="AT12" s="647"/>
      <c r="AU12" s="647"/>
      <c r="AV12" s="647"/>
      <c r="AW12" s="647"/>
      <c r="AX12" s="647"/>
      <c r="AY12" s="647"/>
      <c r="AZ12" s="647"/>
      <c r="BA12" s="647"/>
      <c r="BB12" s="648"/>
    </row>
    <row r="13" spans="1:65" ht="6" customHeight="1">
      <c r="A13" s="2"/>
      <c r="B13" s="644" t="s">
        <v>56</v>
      </c>
      <c r="C13" s="644"/>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644"/>
      <c r="AC13" s="644"/>
      <c r="AD13" s="644"/>
      <c r="AE13" s="794"/>
      <c r="AF13" s="795"/>
      <c r="AG13" s="795"/>
      <c r="AH13" s="795"/>
      <c r="AI13" s="795"/>
      <c r="AJ13" s="796"/>
      <c r="AK13" s="649"/>
      <c r="AL13" s="650"/>
      <c r="AM13" s="650"/>
      <c r="AN13" s="650"/>
      <c r="AO13" s="650"/>
      <c r="AP13" s="650"/>
      <c r="AQ13" s="650"/>
      <c r="AR13" s="650"/>
      <c r="AS13" s="650"/>
      <c r="AT13" s="650"/>
      <c r="AU13" s="650"/>
      <c r="AV13" s="650"/>
      <c r="AW13" s="650"/>
      <c r="AX13" s="650"/>
      <c r="AY13" s="650"/>
      <c r="AZ13" s="650"/>
      <c r="BA13" s="650"/>
      <c r="BB13" s="651"/>
    </row>
    <row r="14" spans="1:65" ht="6" customHeight="1" thickBot="1">
      <c r="A14" s="2"/>
      <c r="B14" s="644"/>
      <c r="C14" s="644"/>
      <c r="D14" s="644"/>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797"/>
      <c r="AF14" s="798"/>
      <c r="AG14" s="798"/>
      <c r="AH14" s="798"/>
      <c r="AI14" s="798"/>
      <c r="AJ14" s="799"/>
      <c r="AK14" s="652"/>
      <c r="AL14" s="653"/>
      <c r="AM14" s="653"/>
      <c r="AN14" s="653"/>
      <c r="AO14" s="653"/>
      <c r="AP14" s="653"/>
      <c r="AQ14" s="653"/>
      <c r="AR14" s="653"/>
      <c r="AS14" s="653"/>
      <c r="AT14" s="653"/>
      <c r="AU14" s="653"/>
      <c r="AV14" s="653"/>
      <c r="AW14" s="653"/>
      <c r="AX14" s="653"/>
      <c r="AY14" s="653"/>
      <c r="AZ14" s="653"/>
      <c r="BA14" s="653"/>
      <c r="BB14" s="654"/>
    </row>
    <row r="15" spans="1:65" ht="6" customHeight="1" thickBot="1">
      <c r="A15" s="2"/>
      <c r="B15" s="645"/>
      <c r="C15" s="645"/>
      <c r="D15" s="645"/>
      <c r="E15" s="645"/>
      <c r="F15" s="645"/>
      <c r="G15" s="645"/>
      <c r="H15" s="645"/>
      <c r="I15" s="645"/>
      <c r="J15" s="645"/>
      <c r="K15" s="645"/>
      <c r="L15" s="645"/>
      <c r="M15" s="645"/>
      <c r="N15" s="645"/>
      <c r="O15" s="645"/>
      <c r="P15" s="645"/>
      <c r="Q15" s="645"/>
      <c r="R15" s="645"/>
      <c r="S15" s="645"/>
      <c r="T15" s="645"/>
      <c r="U15" s="645"/>
      <c r="V15" s="645"/>
      <c r="W15" s="645"/>
      <c r="X15" s="645"/>
      <c r="Y15" s="645"/>
      <c r="Z15" s="645"/>
      <c r="AA15" s="645"/>
      <c r="AB15" s="645"/>
      <c r="AC15" s="645"/>
      <c r="AD15" s="645"/>
      <c r="AE15" s="317"/>
      <c r="AF15" s="317"/>
      <c r="AG15" s="317"/>
      <c r="AH15" s="317"/>
      <c r="AI15" s="317"/>
      <c r="AJ15" s="317"/>
      <c r="AK15" s="317"/>
      <c r="AL15" s="317"/>
      <c r="AM15" s="317"/>
      <c r="AN15" s="110"/>
      <c r="AO15" s="109"/>
      <c r="AP15" s="109"/>
      <c r="AQ15" s="109"/>
      <c r="AR15" s="109"/>
      <c r="AS15" s="109"/>
      <c r="AT15" s="109"/>
      <c r="AU15" s="109"/>
      <c r="AV15" s="109"/>
      <c r="AW15" s="109"/>
    </row>
    <row r="16" spans="1:65" ht="20.100000000000001" customHeight="1">
      <c r="A16" s="2"/>
      <c r="B16" s="812" t="s">
        <v>55</v>
      </c>
      <c r="C16" s="813"/>
      <c r="D16" s="813"/>
      <c r="E16" s="813"/>
      <c r="F16" s="813"/>
      <c r="G16" s="813"/>
      <c r="H16" s="813"/>
      <c r="I16" s="818" t="str">
        <f>IF('①基本情報・異動情報（学生入力用）'!F7="","",'①基本情報・異動情報（学生入力用）'!F7)</f>
        <v/>
      </c>
      <c r="J16" s="819"/>
      <c r="K16" s="819"/>
      <c r="L16" s="819"/>
      <c r="M16" s="819"/>
      <c r="N16" s="819"/>
      <c r="O16" s="819"/>
      <c r="P16" s="819"/>
      <c r="Q16" s="819"/>
      <c r="R16" s="819"/>
      <c r="S16" s="819"/>
      <c r="T16" s="819"/>
      <c r="U16" s="819"/>
      <c r="V16" s="819"/>
      <c r="W16" s="819"/>
      <c r="X16" s="819"/>
      <c r="Y16" s="819"/>
      <c r="Z16" s="819"/>
      <c r="AA16" s="819"/>
      <c r="AB16" s="819"/>
      <c r="AC16" s="819"/>
      <c r="AD16" s="820"/>
      <c r="AE16" s="827" t="s">
        <v>54</v>
      </c>
      <c r="AF16" s="828"/>
      <c r="AG16" s="828"/>
      <c r="AH16" s="828"/>
      <c r="AI16" s="829"/>
      <c r="AJ16" s="818" t="str">
        <f>IF(AW101&lt;&gt;0,"",'①基本情報・異動情報（学生入力用）'!F11)</f>
        <v/>
      </c>
      <c r="AK16" s="819"/>
      <c r="AL16" s="819"/>
      <c r="AM16" s="819"/>
      <c r="AN16" s="819"/>
      <c r="AO16" s="819"/>
      <c r="AP16" s="820"/>
      <c r="AQ16" s="833" t="s">
        <v>53</v>
      </c>
      <c r="AR16" s="834"/>
      <c r="AS16" s="839" t="str">
        <f>IF(AW101&lt;&gt;0,"",'①基本情報・異動情報（学生入力用）'!F13)</f>
        <v/>
      </c>
      <c r="AT16" s="840"/>
      <c r="AU16" s="840"/>
      <c r="AV16" s="840"/>
      <c r="AW16" s="840"/>
      <c r="AX16" s="840"/>
      <c r="AY16" s="840"/>
      <c r="AZ16" s="840"/>
      <c r="BA16" s="840"/>
      <c r="BB16" s="841"/>
      <c r="BC16" s="108"/>
      <c r="BD16" s="107"/>
      <c r="BE16" s="107"/>
      <c r="BF16" s="107"/>
      <c r="BG16" s="107"/>
      <c r="BH16" s="107"/>
      <c r="BI16" s="107"/>
      <c r="BJ16" s="107"/>
      <c r="BK16" s="107"/>
      <c r="BL16" s="107"/>
      <c r="BM16" s="107"/>
    </row>
    <row r="17" spans="1:66" ht="20.100000000000001" customHeight="1">
      <c r="A17" s="2"/>
      <c r="B17" s="814"/>
      <c r="C17" s="815"/>
      <c r="D17" s="815"/>
      <c r="E17" s="815"/>
      <c r="F17" s="815"/>
      <c r="G17" s="815"/>
      <c r="H17" s="815"/>
      <c r="I17" s="821"/>
      <c r="J17" s="822"/>
      <c r="K17" s="822"/>
      <c r="L17" s="822"/>
      <c r="M17" s="822"/>
      <c r="N17" s="822"/>
      <c r="O17" s="822"/>
      <c r="P17" s="822"/>
      <c r="Q17" s="822"/>
      <c r="R17" s="822"/>
      <c r="S17" s="822"/>
      <c r="T17" s="822"/>
      <c r="U17" s="822"/>
      <c r="V17" s="822"/>
      <c r="W17" s="822"/>
      <c r="X17" s="822"/>
      <c r="Y17" s="822"/>
      <c r="Z17" s="822"/>
      <c r="AA17" s="822"/>
      <c r="AB17" s="822"/>
      <c r="AC17" s="822"/>
      <c r="AD17" s="823"/>
      <c r="AE17" s="764"/>
      <c r="AF17" s="765"/>
      <c r="AG17" s="765"/>
      <c r="AH17" s="765"/>
      <c r="AI17" s="766"/>
      <c r="AJ17" s="821"/>
      <c r="AK17" s="822"/>
      <c r="AL17" s="822"/>
      <c r="AM17" s="822"/>
      <c r="AN17" s="822"/>
      <c r="AO17" s="822"/>
      <c r="AP17" s="823"/>
      <c r="AQ17" s="835"/>
      <c r="AR17" s="836"/>
      <c r="AS17" s="842"/>
      <c r="AT17" s="843"/>
      <c r="AU17" s="843"/>
      <c r="AV17" s="843"/>
      <c r="AW17" s="843"/>
      <c r="AX17" s="843"/>
      <c r="AY17" s="843"/>
      <c r="AZ17" s="843"/>
      <c r="BA17" s="843"/>
      <c r="BB17" s="844"/>
      <c r="BC17" s="108"/>
      <c r="BD17" s="107"/>
      <c r="BE17" s="107"/>
      <c r="BF17" s="107"/>
      <c r="BG17" s="107"/>
      <c r="BH17" s="107"/>
      <c r="BI17" s="107"/>
      <c r="BJ17" s="107"/>
      <c r="BK17" s="107"/>
      <c r="BL17" s="107"/>
      <c r="BM17" s="107"/>
    </row>
    <row r="18" spans="1:66" ht="20.100000000000001" customHeight="1">
      <c r="A18" s="2"/>
      <c r="B18" s="816"/>
      <c r="C18" s="817"/>
      <c r="D18" s="817"/>
      <c r="E18" s="817"/>
      <c r="F18" s="817"/>
      <c r="G18" s="817"/>
      <c r="H18" s="817"/>
      <c r="I18" s="824"/>
      <c r="J18" s="825"/>
      <c r="K18" s="825"/>
      <c r="L18" s="825"/>
      <c r="M18" s="825"/>
      <c r="N18" s="825"/>
      <c r="O18" s="825"/>
      <c r="P18" s="825"/>
      <c r="Q18" s="825"/>
      <c r="R18" s="825"/>
      <c r="S18" s="825"/>
      <c r="T18" s="825"/>
      <c r="U18" s="825"/>
      <c r="V18" s="825"/>
      <c r="W18" s="825"/>
      <c r="X18" s="825"/>
      <c r="Y18" s="825"/>
      <c r="Z18" s="825"/>
      <c r="AA18" s="825"/>
      <c r="AB18" s="825"/>
      <c r="AC18" s="825"/>
      <c r="AD18" s="826"/>
      <c r="AE18" s="830"/>
      <c r="AF18" s="831"/>
      <c r="AG18" s="831"/>
      <c r="AH18" s="831"/>
      <c r="AI18" s="832"/>
      <c r="AJ18" s="824"/>
      <c r="AK18" s="825"/>
      <c r="AL18" s="825"/>
      <c r="AM18" s="825"/>
      <c r="AN18" s="825"/>
      <c r="AO18" s="825"/>
      <c r="AP18" s="826"/>
      <c r="AQ18" s="837"/>
      <c r="AR18" s="838"/>
      <c r="AS18" s="845"/>
      <c r="AT18" s="846"/>
      <c r="AU18" s="846"/>
      <c r="AV18" s="846"/>
      <c r="AW18" s="846"/>
      <c r="AX18" s="846"/>
      <c r="AY18" s="846"/>
      <c r="AZ18" s="846"/>
      <c r="BA18" s="846"/>
      <c r="BB18" s="847"/>
      <c r="BC18" s="108"/>
      <c r="BD18" s="107"/>
      <c r="BE18" s="107"/>
      <c r="BF18" s="107"/>
      <c r="BG18" s="107"/>
      <c r="BH18" s="107"/>
      <c r="BI18" s="107"/>
      <c r="BJ18" s="107"/>
      <c r="BK18" s="107"/>
      <c r="BL18" s="107"/>
      <c r="BM18" s="107"/>
    </row>
    <row r="19" spans="1:66" ht="20.100000000000001" customHeight="1">
      <c r="A19" s="2"/>
      <c r="B19" s="655" t="s">
        <v>114</v>
      </c>
      <c r="C19" s="656"/>
      <c r="D19" s="656"/>
      <c r="E19" s="656"/>
      <c r="F19" s="656"/>
      <c r="G19" s="656"/>
      <c r="H19" s="657"/>
      <c r="I19" s="848" t="str">
        <f>IF('①基本情報・異動情報（学生入力用）'!F9="","",'①基本情報・異動情報（学生入力用）'!F9)</f>
        <v/>
      </c>
      <c r="J19" s="849"/>
      <c r="K19" s="849"/>
      <c r="L19" s="849"/>
      <c r="M19" s="849"/>
      <c r="N19" s="849"/>
      <c r="O19" s="849"/>
      <c r="P19" s="849"/>
      <c r="Q19" s="849"/>
      <c r="R19" s="849"/>
      <c r="S19" s="849"/>
      <c r="T19" s="849"/>
      <c r="U19" s="849"/>
      <c r="V19" s="849"/>
      <c r="W19" s="849"/>
      <c r="X19" s="849"/>
      <c r="Y19" s="849"/>
      <c r="Z19" s="849"/>
      <c r="AA19" s="849"/>
      <c r="AB19" s="849"/>
      <c r="AC19" s="849"/>
      <c r="AD19" s="850"/>
      <c r="AE19" s="761" t="s">
        <v>52</v>
      </c>
      <c r="AF19" s="762"/>
      <c r="AG19" s="762"/>
      <c r="AH19" s="762"/>
      <c r="AI19" s="763"/>
      <c r="AJ19" s="631" t="str">
        <f>IF(AW101&lt;&gt;0,"",'①基本情報・異動情報（学生入力用）'!F15)</f>
        <v/>
      </c>
      <c r="AK19" s="632"/>
      <c r="AL19" s="632"/>
      <c r="AM19" s="632"/>
      <c r="AN19" s="632"/>
      <c r="AO19" s="632"/>
      <c r="AP19" s="632"/>
      <c r="AQ19" s="632"/>
      <c r="AR19" s="632"/>
      <c r="AS19" s="632"/>
      <c r="AT19" s="632"/>
      <c r="AU19" s="633"/>
      <c r="AV19" s="671" t="s">
        <v>51</v>
      </c>
      <c r="AW19" s="672"/>
      <c r="AX19" s="677" t="str">
        <f>IF(AW101&lt;&gt;0,"",'①基本情報・異動情報（学生入力用）'!F19)</f>
        <v/>
      </c>
      <c r="AY19" s="678"/>
      <c r="AZ19" s="678"/>
      <c r="BA19" s="803" t="s">
        <v>38</v>
      </c>
      <c r="BB19" s="804"/>
      <c r="BC19" s="108"/>
      <c r="BD19" s="107"/>
      <c r="BE19" s="107"/>
      <c r="BF19" s="107"/>
      <c r="BG19" s="107"/>
      <c r="BH19" s="107"/>
      <c r="BI19" s="107"/>
      <c r="BJ19" s="107"/>
      <c r="BK19" s="107"/>
      <c r="BL19" s="107"/>
      <c r="BM19" s="107"/>
    </row>
    <row r="20" spans="1:66" ht="20.100000000000001" customHeight="1">
      <c r="A20" s="2"/>
      <c r="B20" s="658"/>
      <c r="C20" s="659"/>
      <c r="D20" s="659"/>
      <c r="E20" s="659"/>
      <c r="F20" s="659"/>
      <c r="G20" s="659"/>
      <c r="H20" s="660"/>
      <c r="I20" s="851"/>
      <c r="J20" s="822"/>
      <c r="K20" s="822"/>
      <c r="L20" s="822"/>
      <c r="M20" s="822"/>
      <c r="N20" s="822"/>
      <c r="O20" s="822"/>
      <c r="P20" s="822"/>
      <c r="Q20" s="822"/>
      <c r="R20" s="822"/>
      <c r="S20" s="822"/>
      <c r="T20" s="822"/>
      <c r="U20" s="822"/>
      <c r="V20" s="822"/>
      <c r="W20" s="822"/>
      <c r="X20" s="822"/>
      <c r="Y20" s="822"/>
      <c r="Z20" s="822"/>
      <c r="AA20" s="822"/>
      <c r="AB20" s="822"/>
      <c r="AC20" s="822"/>
      <c r="AD20" s="823"/>
      <c r="AE20" s="764"/>
      <c r="AF20" s="765"/>
      <c r="AG20" s="765"/>
      <c r="AH20" s="765"/>
      <c r="AI20" s="766"/>
      <c r="AJ20" s="634"/>
      <c r="AK20" s="635"/>
      <c r="AL20" s="635"/>
      <c r="AM20" s="635"/>
      <c r="AN20" s="635"/>
      <c r="AO20" s="635"/>
      <c r="AP20" s="635"/>
      <c r="AQ20" s="635"/>
      <c r="AR20" s="635"/>
      <c r="AS20" s="635"/>
      <c r="AT20" s="635"/>
      <c r="AU20" s="636"/>
      <c r="AV20" s="673"/>
      <c r="AW20" s="674"/>
      <c r="AX20" s="679"/>
      <c r="AY20" s="680"/>
      <c r="AZ20" s="680"/>
      <c r="BA20" s="805"/>
      <c r="BB20" s="806"/>
      <c r="BC20" s="108"/>
      <c r="BD20" s="107"/>
      <c r="BE20" s="107"/>
      <c r="BF20" s="107"/>
      <c r="BG20" s="107"/>
      <c r="BH20" s="107"/>
      <c r="BI20" s="107"/>
      <c r="BJ20" s="107"/>
      <c r="BK20" s="107"/>
      <c r="BL20" s="107"/>
      <c r="BM20" s="107"/>
    </row>
    <row r="21" spans="1:66" ht="20.100000000000001" customHeight="1">
      <c r="A21" s="2"/>
      <c r="B21" s="658"/>
      <c r="C21" s="659"/>
      <c r="D21" s="659"/>
      <c r="E21" s="659"/>
      <c r="F21" s="659"/>
      <c r="G21" s="659"/>
      <c r="H21" s="660"/>
      <c r="I21" s="821"/>
      <c r="J21" s="822"/>
      <c r="K21" s="822"/>
      <c r="L21" s="822"/>
      <c r="M21" s="822"/>
      <c r="N21" s="822"/>
      <c r="O21" s="822"/>
      <c r="P21" s="822"/>
      <c r="Q21" s="822"/>
      <c r="R21" s="822"/>
      <c r="S21" s="822"/>
      <c r="T21" s="822"/>
      <c r="U21" s="822"/>
      <c r="V21" s="822"/>
      <c r="W21" s="822"/>
      <c r="X21" s="822"/>
      <c r="Y21" s="822"/>
      <c r="Z21" s="822"/>
      <c r="AA21" s="822"/>
      <c r="AB21" s="822"/>
      <c r="AC21" s="822"/>
      <c r="AD21" s="823"/>
      <c r="AE21" s="830"/>
      <c r="AF21" s="831"/>
      <c r="AG21" s="831"/>
      <c r="AH21" s="831"/>
      <c r="AI21" s="832"/>
      <c r="AJ21" s="637"/>
      <c r="AK21" s="638"/>
      <c r="AL21" s="638"/>
      <c r="AM21" s="638"/>
      <c r="AN21" s="638"/>
      <c r="AO21" s="638"/>
      <c r="AP21" s="638"/>
      <c r="AQ21" s="638"/>
      <c r="AR21" s="638"/>
      <c r="AS21" s="638"/>
      <c r="AT21" s="638"/>
      <c r="AU21" s="639"/>
      <c r="AV21" s="675"/>
      <c r="AW21" s="676"/>
      <c r="AX21" s="681"/>
      <c r="AY21" s="682"/>
      <c r="AZ21" s="682"/>
      <c r="BA21" s="807"/>
      <c r="BB21" s="808"/>
      <c r="BC21" s="108"/>
      <c r="BD21" s="107"/>
      <c r="BE21" s="107"/>
      <c r="BF21" s="107"/>
      <c r="BG21" s="107"/>
      <c r="BH21" s="107"/>
      <c r="BI21" s="107"/>
      <c r="BJ21" s="107"/>
      <c r="BK21" s="107"/>
      <c r="BL21" s="107"/>
      <c r="BM21" s="107"/>
    </row>
    <row r="22" spans="1:66" ht="20.100000000000001" customHeight="1">
      <c r="A22" s="2"/>
      <c r="B22" s="655" t="s">
        <v>50</v>
      </c>
      <c r="C22" s="656"/>
      <c r="D22" s="656"/>
      <c r="E22" s="656"/>
      <c r="F22" s="656"/>
      <c r="G22" s="656"/>
      <c r="H22" s="657"/>
      <c r="I22" s="640" t="str">
        <f>IF(AW101&lt;&gt;0,"",MID('①基本情報・異動情報（学生入力用）'!F21,1,1))</f>
        <v/>
      </c>
      <c r="J22" s="641"/>
      <c r="K22" s="640" t="str">
        <f>IF(AW101&lt;&gt;0,"",MID('①基本情報・異動情報（学生入力用）'!F21,2,1))</f>
        <v/>
      </c>
      <c r="L22" s="641"/>
      <c r="M22" s="640" t="str">
        <f>IF(AW101&lt;&gt;0,"",MID('①基本情報・異動情報（学生入力用）'!F21,3,1))</f>
        <v/>
      </c>
      <c r="N22" s="641"/>
      <c r="O22" s="640" t="str">
        <f>IF(AW101&lt;&gt;0,"",MID('①基本情報・異動情報（学生入力用）'!F21,4,1))</f>
        <v/>
      </c>
      <c r="P22" s="641"/>
      <c r="Q22" s="640" t="str">
        <f>IF(AW101&lt;&gt;0,"",MID('①基本情報・異動情報（学生入力用）'!F21,5,1))</f>
        <v/>
      </c>
      <c r="R22" s="641"/>
      <c r="S22" s="640" t="str">
        <f>IF(AW101&lt;&gt;0,"",MID('①基本情報・異動情報（学生入力用）'!F21,6,1))</f>
        <v/>
      </c>
      <c r="T22" s="641"/>
      <c r="U22" s="640" t="str">
        <f>IF(AW101&lt;&gt;0,"",MID('①基本情報・異動情報（学生入力用）'!F21,7,1))</f>
        <v/>
      </c>
      <c r="V22" s="641"/>
      <c r="W22" s="640" t="str">
        <f>IF(AW101&lt;&gt;0,"",MID('①基本情報・異動情報（学生入力用）'!F21,8,1))</f>
        <v/>
      </c>
      <c r="X22" s="641"/>
      <c r="Y22" s="640" t="str">
        <f>IF(AW101&lt;&gt;0,"",MID('①基本情報・異動情報（学生入力用）'!F21,9,1))</f>
        <v/>
      </c>
      <c r="Z22" s="641"/>
      <c r="AA22" s="640" t="str">
        <f>IF(AW101&lt;&gt;0,"",MID('①基本情報・異動情報（学生入力用）'!F21,10,1))</f>
        <v/>
      </c>
      <c r="AB22" s="641"/>
      <c r="AC22" s="640" t="str">
        <f>IF(AW101&lt;&gt;0,"",MID('①基本情報・異動情報（学生入力用）'!F21,11,1))</f>
        <v/>
      </c>
      <c r="AD22" s="641"/>
      <c r="AE22" s="761" t="s">
        <v>49</v>
      </c>
      <c r="AF22" s="762"/>
      <c r="AG22" s="762"/>
      <c r="AH22" s="762"/>
      <c r="AI22" s="763"/>
      <c r="AJ22" s="683" t="str">
        <f>IF(AW101&lt;&gt;0,"",'①基本情報・異動情報（学生入力用）'!F17)</f>
        <v/>
      </c>
      <c r="AK22" s="684"/>
      <c r="AL22" s="684"/>
      <c r="AM22" s="684"/>
      <c r="AN22" s="684"/>
      <c r="AO22" s="684"/>
      <c r="AP22" s="684"/>
      <c r="AQ22" s="684"/>
      <c r="AR22" s="684"/>
      <c r="AS22" s="684"/>
      <c r="AT22" s="684"/>
      <c r="AU22" s="684"/>
      <c r="AV22" s="684"/>
      <c r="AW22" s="684"/>
      <c r="AX22" s="684"/>
      <c r="AY22" s="684"/>
      <c r="AZ22" s="684"/>
      <c r="BA22" s="684"/>
      <c r="BB22" s="685"/>
      <c r="BC22" s="10"/>
      <c r="BD22" s="7"/>
      <c r="BE22" s="7"/>
      <c r="BF22" s="7"/>
      <c r="BG22" s="7"/>
      <c r="BH22" s="7"/>
      <c r="BI22" s="7"/>
      <c r="BJ22" s="7"/>
      <c r="BK22" s="7"/>
      <c r="BL22" s="7"/>
      <c r="BM22" s="7"/>
      <c r="BN22" s="7"/>
    </row>
    <row r="23" spans="1:66" ht="20.100000000000001" customHeight="1">
      <c r="A23" s="2"/>
      <c r="B23" s="658"/>
      <c r="C23" s="659"/>
      <c r="D23" s="659"/>
      <c r="E23" s="659"/>
      <c r="F23" s="659"/>
      <c r="G23" s="659"/>
      <c r="H23" s="660"/>
      <c r="I23" s="642"/>
      <c r="J23" s="643"/>
      <c r="K23" s="642"/>
      <c r="L23" s="643"/>
      <c r="M23" s="642"/>
      <c r="N23" s="643"/>
      <c r="O23" s="642"/>
      <c r="P23" s="643"/>
      <c r="Q23" s="642"/>
      <c r="R23" s="643"/>
      <c r="S23" s="642"/>
      <c r="T23" s="643"/>
      <c r="U23" s="642"/>
      <c r="V23" s="643"/>
      <c r="W23" s="642"/>
      <c r="X23" s="643"/>
      <c r="Y23" s="642"/>
      <c r="Z23" s="643"/>
      <c r="AA23" s="642"/>
      <c r="AB23" s="643"/>
      <c r="AC23" s="642"/>
      <c r="AD23" s="643"/>
      <c r="AE23" s="764"/>
      <c r="AF23" s="765"/>
      <c r="AG23" s="765"/>
      <c r="AH23" s="765"/>
      <c r="AI23" s="766"/>
      <c r="AJ23" s="686"/>
      <c r="AK23" s="687"/>
      <c r="AL23" s="687"/>
      <c r="AM23" s="687"/>
      <c r="AN23" s="687"/>
      <c r="AO23" s="687"/>
      <c r="AP23" s="687"/>
      <c r="AQ23" s="687"/>
      <c r="AR23" s="687"/>
      <c r="AS23" s="687"/>
      <c r="AT23" s="687"/>
      <c r="AU23" s="687"/>
      <c r="AV23" s="687"/>
      <c r="AW23" s="687"/>
      <c r="AX23" s="687"/>
      <c r="AY23" s="687"/>
      <c r="AZ23" s="687"/>
      <c r="BA23" s="687"/>
      <c r="BB23" s="688"/>
      <c r="BC23" s="10"/>
      <c r="BD23" s="7"/>
      <c r="BE23" s="7"/>
      <c r="BF23" s="7"/>
      <c r="BG23" s="7"/>
      <c r="BH23" s="7"/>
      <c r="BI23" s="7"/>
      <c r="BJ23" s="7"/>
      <c r="BK23" s="7"/>
      <c r="BL23" s="7"/>
      <c r="BM23" s="7"/>
      <c r="BN23" s="7"/>
    </row>
    <row r="24" spans="1:66" ht="20.100000000000001" customHeight="1">
      <c r="A24" s="2"/>
      <c r="B24" s="655" t="s">
        <v>48</v>
      </c>
      <c r="C24" s="656"/>
      <c r="D24" s="656"/>
      <c r="E24" s="656"/>
      <c r="F24" s="656"/>
      <c r="G24" s="656"/>
      <c r="H24" s="657"/>
      <c r="I24" s="640" t="str">
        <f>IF(AW101&lt;&gt;0,"",MID('①基本情報・異動情報（学生入力用）'!F23,1,1))</f>
        <v/>
      </c>
      <c r="J24" s="641"/>
      <c r="K24" s="640" t="str">
        <f>IF(AW101&lt;&gt;0,"",MID('①基本情報・異動情報（学生入力用）'!F23,2,1))</f>
        <v/>
      </c>
      <c r="L24" s="641"/>
      <c r="M24" s="640" t="str">
        <f>IF(AW101&lt;&gt;0,"",MID('①基本情報・異動情報（学生入力用）'!F23,3,1))</f>
        <v/>
      </c>
      <c r="N24" s="641"/>
      <c r="O24" s="640" t="str">
        <f>IF(AW101&lt;&gt;0,"",MID('①基本情報・異動情報（学生入力用）'!F23,4,1))</f>
        <v/>
      </c>
      <c r="P24" s="641"/>
      <c r="Q24" s="640" t="str">
        <f>IF(AW101&lt;&gt;0,"",MID('①基本情報・異動情報（学生入力用）'!F23,5,1))</f>
        <v/>
      </c>
      <c r="R24" s="641"/>
      <c r="S24" s="640" t="str">
        <f>IF(AW101&lt;&gt;0,"",MID('①基本情報・異動情報（学生入力用）'!F23,6,1))</f>
        <v/>
      </c>
      <c r="T24" s="641"/>
      <c r="U24" s="640" t="str">
        <f>IF(AW101&lt;&gt;0,"",MID('①基本情報・異動情報（学生入力用）'!F23,7,1))</f>
        <v/>
      </c>
      <c r="V24" s="641"/>
      <c r="W24" s="640" t="str">
        <f>IF(AW101&lt;&gt;0,"",MID('①基本情報・異動情報（学生入力用）'!F23,8,1))</f>
        <v/>
      </c>
      <c r="X24" s="641"/>
      <c r="Y24" s="640" t="str">
        <f>IF(AW101&lt;&gt;0,"",MID('①基本情報・異動情報（学生入力用）'!F23,9,1))</f>
        <v/>
      </c>
      <c r="Z24" s="641"/>
      <c r="AA24" s="640" t="str">
        <f>IF(AW101&lt;&gt;0,"",MID('①基本情報・異動情報（学生入力用）'!F23,10,1))</f>
        <v/>
      </c>
      <c r="AB24" s="641"/>
      <c r="AC24" s="640" t="str">
        <f>IF(AW101&lt;&gt;0,"",MID('①基本情報・異動情報（学生入力用）'!F23,11,1))</f>
        <v/>
      </c>
      <c r="AD24" s="641"/>
      <c r="AE24" s="764"/>
      <c r="AF24" s="765"/>
      <c r="AG24" s="765"/>
      <c r="AH24" s="765"/>
      <c r="AI24" s="766"/>
      <c r="AJ24" s="686"/>
      <c r="AK24" s="687"/>
      <c r="AL24" s="687"/>
      <c r="AM24" s="687"/>
      <c r="AN24" s="687"/>
      <c r="AO24" s="687"/>
      <c r="AP24" s="687"/>
      <c r="AQ24" s="687"/>
      <c r="AR24" s="687"/>
      <c r="AS24" s="687"/>
      <c r="AT24" s="687"/>
      <c r="AU24" s="687"/>
      <c r="AV24" s="687"/>
      <c r="AW24" s="687"/>
      <c r="AX24" s="687"/>
      <c r="AY24" s="687"/>
      <c r="AZ24" s="687"/>
      <c r="BA24" s="687"/>
      <c r="BB24" s="688"/>
      <c r="BC24" s="10"/>
      <c r="BD24" s="7"/>
      <c r="BE24" s="7"/>
      <c r="BF24" s="7"/>
      <c r="BG24" s="7"/>
      <c r="BH24" s="7"/>
      <c r="BI24" s="7"/>
      <c r="BJ24" s="7"/>
      <c r="BK24" s="7"/>
      <c r="BL24" s="7"/>
      <c r="BM24" s="7"/>
      <c r="BN24" s="7"/>
    </row>
    <row r="25" spans="1:66" ht="20.100000000000001" customHeight="1" thickBot="1">
      <c r="A25" s="2"/>
      <c r="B25" s="661"/>
      <c r="C25" s="662"/>
      <c r="D25" s="662"/>
      <c r="E25" s="662"/>
      <c r="F25" s="662"/>
      <c r="G25" s="662"/>
      <c r="H25" s="663"/>
      <c r="I25" s="664"/>
      <c r="J25" s="665"/>
      <c r="K25" s="664"/>
      <c r="L25" s="665"/>
      <c r="M25" s="664"/>
      <c r="N25" s="665"/>
      <c r="O25" s="664"/>
      <c r="P25" s="665"/>
      <c r="Q25" s="664"/>
      <c r="R25" s="665"/>
      <c r="S25" s="664"/>
      <c r="T25" s="665"/>
      <c r="U25" s="664"/>
      <c r="V25" s="665"/>
      <c r="W25" s="664"/>
      <c r="X25" s="665"/>
      <c r="Y25" s="664"/>
      <c r="Z25" s="665"/>
      <c r="AA25" s="664"/>
      <c r="AB25" s="665"/>
      <c r="AC25" s="664"/>
      <c r="AD25" s="665"/>
      <c r="AE25" s="767"/>
      <c r="AF25" s="768"/>
      <c r="AG25" s="768"/>
      <c r="AH25" s="768"/>
      <c r="AI25" s="769"/>
      <c r="AJ25" s="689"/>
      <c r="AK25" s="690"/>
      <c r="AL25" s="690"/>
      <c r="AM25" s="690"/>
      <c r="AN25" s="690"/>
      <c r="AO25" s="690"/>
      <c r="AP25" s="690"/>
      <c r="AQ25" s="690"/>
      <c r="AR25" s="690"/>
      <c r="AS25" s="690"/>
      <c r="AT25" s="690"/>
      <c r="AU25" s="690"/>
      <c r="AV25" s="690"/>
      <c r="AW25" s="690"/>
      <c r="AX25" s="690"/>
      <c r="AY25" s="690"/>
      <c r="AZ25" s="690"/>
      <c r="BA25" s="690"/>
      <c r="BB25" s="691"/>
      <c r="BC25" s="10"/>
      <c r="BD25" s="7"/>
      <c r="BE25" s="7"/>
      <c r="BF25" s="7"/>
      <c r="BG25" s="7"/>
      <c r="BH25" s="7"/>
      <c r="BI25" s="7"/>
      <c r="BJ25" s="7"/>
      <c r="BK25" s="7"/>
      <c r="BL25" s="7"/>
      <c r="BM25" s="7"/>
      <c r="BN25" s="7"/>
    </row>
    <row r="26" spans="1:66" ht="20.100000000000001" customHeight="1">
      <c r="A26" s="2"/>
      <c r="B26" s="581" t="s">
        <v>47</v>
      </c>
      <c r="C26" s="581"/>
      <c r="D26" s="581"/>
      <c r="E26" s="581"/>
      <c r="F26" s="581"/>
      <c r="G26" s="581"/>
      <c r="H26" s="581"/>
      <c r="I26" s="581"/>
      <c r="J26" s="581"/>
      <c r="K26" s="581"/>
      <c r="L26" s="581"/>
      <c r="M26" s="581"/>
      <c r="N26" s="581"/>
      <c r="O26" s="581"/>
      <c r="P26" s="581"/>
      <c r="Q26" s="581"/>
      <c r="R26" s="106"/>
      <c r="S26" s="106"/>
      <c r="T26" s="106"/>
      <c r="U26" s="106"/>
      <c r="V26" s="106"/>
      <c r="W26" s="106"/>
      <c r="X26" s="106"/>
      <c r="Y26" s="106"/>
      <c r="Z26" s="106"/>
      <c r="AA26" s="106"/>
      <c r="AB26" s="106"/>
      <c r="AC26" s="106"/>
      <c r="AD26" s="105"/>
      <c r="AE26" s="4"/>
      <c r="AF26" s="4"/>
      <c r="AG26" s="4"/>
      <c r="AH26" s="105"/>
      <c r="AI26" s="105"/>
      <c r="AJ26" s="105"/>
      <c r="AK26" s="105"/>
      <c r="AL26" s="105"/>
      <c r="AM26" s="105"/>
      <c r="AN26" s="105"/>
      <c r="AO26" s="105"/>
      <c r="AP26" s="105"/>
      <c r="AQ26" s="105"/>
      <c r="AR26" s="105"/>
      <c r="AS26" s="105"/>
      <c r="AT26" s="105"/>
      <c r="AU26" s="105"/>
      <c r="AV26" s="105"/>
      <c r="AW26" s="105"/>
      <c r="AX26" s="105"/>
      <c r="AY26" s="105"/>
      <c r="AZ26" s="105"/>
      <c r="BA26" s="105"/>
      <c r="BB26" s="4"/>
      <c r="BC26" s="10"/>
      <c r="BD26" s="7"/>
      <c r="BE26" s="7"/>
      <c r="BF26" s="7"/>
      <c r="BG26" s="7"/>
      <c r="BH26" s="7"/>
      <c r="BI26" s="7"/>
      <c r="BJ26" s="7"/>
      <c r="BK26" s="7"/>
      <c r="BL26" s="7"/>
      <c r="BM26" s="7"/>
      <c r="BN26" s="7"/>
    </row>
    <row r="27" spans="1:66" ht="20.100000000000001" customHeight="1">
      <c r="A27" s="2"/>
      <c r="B27" s="581"/>
      <c r="C27" s="581"/>
      <c r="D27" s="581"/>
      <c r="E27" s="581"/>
      <c r="F27" s="581"/>
      <c r="G27" s="581"/>
      <c r="H27" s="581"/>
      <c r="I27" s="581"/>
      <c r="J27" s="581"/>
      <c r="K27" s="581"/>
      <c r="L27" s="581"/>
      <c r="M27" s="581"/>
      <c r="N27" s="581"/>
      <c r="O27" s="581"/>
      <c r="P27" s="581"/>
      <c r="Q27" s="581"/>
      <c r="R27" s="106"/>
      <c r="S27" s="106"/>
      <c r="T27" s="106"/>
      <c r="U27" s="106"/>
      <c r="V27" s="106"/>
      <c r="W27" s="106"/>
      <c r="X27" s="106"/>
      <c r="Y27" s="106"/>
      <c r="Z27" s="106"/>
      <c r="AA27" s="106"/>
      <c r="AB27" s="106"/>
      <c r="AC27" s="106"/>
      <c r="AD27" s="105"/>
      <c r="AE27" s="4"/>
      <c r="AF27" s="4"/>
      <c r="AG27" s="4"/>
      <c r="AH27" s="105"/>
      <c r="AI27" s="105"/>
      <c r="AJ27" s="105"/>
      <c r="AK27" s="105"/>
      <c r="AL27" s="105"/>
      <c r="AM27" s="105"/>
      <c r="AN27" s="105"/>
      <c r="AO27" s="105"/>
      <c r="AP27" s="105"/>
      <c r="AQ27" s="105"/>
      <c r="AR27" s="105"/>
      <c r="AS27" s="105"/>
      <c r="AT27" s="105"/>
      <c r="AU27" s="105"/>
      <c r="AV27" s="105"/>
      <c r="AW27" s="105"/>
      <c r="AX27" s="105"/>
      <c r="AY27" s="105"/>
      <c r="AZ27" s="105"/>
      <c r="BA27" s="105"/>
      <c r="BB27" s="4"/>
      <c r="BC27" s="10"/>
      <c r="BD27" s="7"/>
      <c r="BE27" s="7"/>
      <c r="BF27" s="7"/>
      <c r="BG27" s="7"/>
      <c r="BH27" s="7"/>
      <c r="BI27" s="7"/>
      <c r="BJ27" s="7"/>
      <c r="BK27" s="7"/>
      <c r="BL27" s="7"/>
      <c r="BM27" s="7"/>
      <c r="BN27" s="7"/>
    </row>
    <row r="28" spans="1:66" ht="20.100000000000001" customHeight="1" thickBot="1">
      <c r="A28" s="2"/>
      <c r="B28" s="692" t="s">
        <v>315</v>
      </c>
      <c r="C28" s="692"/>
      <c r="D28" s="692"/>
      <c r="E28" s="692"/>
      <c r="F28" s="692"/>
      <c r="G28" s="692"/>
      <c r="H28" s="692"/>
      <c r="I28" s="692"/>
      <c r="J28" s="692"/>
      <c r="K28" s="692"/>
      <c r="L28" s="692"/>
      <c r="M28" s="692"/>
      <c r="N28" s="692"/>
      <c r="O28" s="692"/>
      <c r="P28" s="692"/>
      <c r="Q28" s="692"/>
      <c r="R28" s="692"/>
      <c r="S28" s="692"/>
      <c r="T28" s="692"/>
      <c r="U28" s="692"/>
      <c r="V28" s="692"/>
      <c r="W28" s="692"/>
      <c r="X28" s="692"/>
      <c r="Y28" s="692"/>
      <c r="Z28" s="692"/>
      <c r="AA28" s="692"/>
      <c r="AB28" s="692"/>
      <c r="AC28" s="692"/>
      <c r="AD28" s="692"/>
      <c r="AE28" s="692"/>
      <c r="AF28" s="692"/>
      <c r="AG28" s="692"/>
      <c r="AH28" s="692"/>
      <c r="AI28" s="692"/>
      <c r="AJ28" s="692"/>
      <c r="AK28" s="692"/>
      <c r="AL28" s="692"/>
      <c r="AM28" s="692"/>
      <c r="AN28" s="692"/>
      <c r="AO28" s="692"/>
      <c r="AP28" s="692"/>
      <c r="AQ28" s="692"/>
      <c r="AR28" s="692"/>
      <c r="AS28" s="692"/>
      <c r="AT28" s="692"/>
      <c r="AU28" s="692"/>
      <c r="AV28" s="692"/>
      <c r="AW28" s="692"/>
      <c r="AX28" s="692"/>
      <c r="AY28" s="692"/>
      <c r="AZ28" s="692"/>
      <c r="BA28" s="692"/>
      <c r="BB28" s="692"/>
      <c r="BC28" s="10"/>
      <c r="BD28" s="7"/>
      <c r="BE28" s="7"/>
      <c r="BF28" s="7"/>
      <c r="BG28" s="7"/>
      <c r="BH28" s="7"/>
      <c r="BI28" s="7"/>
      <c r="BJ28" s="7"/>
      <c r="BK28" s="7"/>
      <c r="BL28" s="7"/>
      <c r="BM28" s="7"/>
      <c r="BN28" s="7"/>
    </row>
    <row r="29" spans="1:66" s="47" customFormat="1" ht="6" customHeight="1">
      <c r="B29" s="693" t="s">
        <v>46</v>
      </c>
      <c r="C29" s="694"/>
      <c r="D29" s="694"/>
      <c r="E29" s="694"/>
      <c r="F29" s="695"/>
      <c r="G29" s="702"/>
      <c r="H29" s="703"/>
      <c r="I29" s="708" t="s">
        <v>17</v>
      </c>
      <c r="J29" s="709"/>
      <c r="K29" s="709"/>
      <c r="L29" s="709"/>
      <c r="M29" s="709"/>
      <c r="N29" s="709"/>
      <c r="O29" s="709"/>
      <c r="P29" s="709"/>
      <c r="Q29" s="709"/>
      <c r="R29" s="709"/>
      <c r="S29" s="709"/>
      <c r="T29" s="709"/>
      <c r="U29" s="709"/>
      <c r="V29" s="709"/>
      <c r="W29" s="709"/>
      <c r="X29" s="709"/>
      <c r="Y29" s="709"/>
      <c r="Z29" s="709"/>
      <c r="AA29" s="709"/>
      <c r="AB29" s="709"/>
      <c r="AC29" s="709"/>
      <c r="AD29" s="709"/>
      <c r="AE29" s="709"/>
      <c r="AF29" s="709"/>
      <c r="AG29" s="709"/>
      <c r="AH29" s="709"/>
      <c r="AI29" s="709"/>
      <c r="AJ29" s="709"/>
      <c r="AK29" s="709"/>
      <c r="AL29" s="709"/>
      <c r="AM29" s="709"/>
      <c r="AN29" s="709"/>
      <c r="AO29" s="709"/>
      <c r="AP29" s="709"/>
      <c r="AQ29" s="709"/>
      <c r="AR29" s="709"/>
      <c r="AS29" s="709"/>
      <c r="AT29" s="709"/>
      <c r="AU29" s="709"/>
      <c r="AV29" s="709"/>
      <c r="AW29" s="709"/>
      <c r="AX29" s="709"/>
      <c r="AY29" s="709"/>
      <c r="AZ29" s="709"/>
      <c r="BA29" s="709"/>
      <c r="BB29" s="710"/>
      <c r="BC29" s="104"/>
      <c r="BD29" s="48"/>
      <c r="BE29" s="48"/>
      <c r="BF29" s="48"/>
      <c r="BG29" s="48"/>
      <c r="BH29" s="48"/>
      <c r="BI29" s="48"/>
      <c r="BJ29" s="48"/>
      <c r="BK29" s="48"/>
      <c r="BL29" s="48"/>
      <c r="BM29" s="48"/>
      <c r="BN29" s="48"/>
    </row>
    <row r="30" spans="1:66" s="47" customFormat="1" ht="6" customHeight="1">
      <c r="B30" s="696"/>
      <c r="C30" s="697"/>
      <c r="D30" s="697"/>
      <c r="E30" s="697"/>
      <c r="F30" s="698"/>
      <c r="G30" s="704"/>
      <c r="H30" s="705"/>
      <c r="I30" s="711"/>
      <c r="J30" s="712"/>
      <c r="K30" s="712"/>
      <c r="L30" s="712"/>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712"/>
      <c r="AP30" s="712"/>
      <c r="AQ30" s="712"/>
      <c r="AR30" s="712"/>
      <c r="AS30" s="712"/>
      <c r="AT30" s="712"/>
      <c r="AU30" s="712"/>
      <c r="AV30" s="712"/>
      <c r="AW30" s="712"/>
      <c r="AX30" s="712"/>
      <c r="AY30" s="712"/>
      <c r="AZ30" s="712"/>
      <c r="BA30" s="712"/>
      <c r="BB30" s="713"/>
      <c r="BC30" s="104"/>
      <c r="BD30" s="48"/>
      <c r="BE30" s="48"/>
      <c r="BF30" s="48"/>
      <c r="BG30" s="48"/>
      <c r="BH30" s="48"/>
      <c r="BI30" s="48"/>
      <c r="BJ30" s="48"/>
      <c r="BK30" s="48"/>
      <c r="BL30" s="48"/>
      <c r="BM30" s="48"/>
      <c r="BN30" s="48"/>
    </row>
    <row r="31" spans="1:66" s="47" customFormat="1" ht="6" customHeight="1">
      <c r="B31" s="696"/>
      <c r="C31" s="697"/>
      <c r="D31" s="697"/>
      <c r="E31" s="697"/>
      <c r="F31" s="698"/>
      <c r="G31" s="704"/>
      <c r="H31" s="705"/>
      <c r="I31" s="711"/>
      <c r="J31" s="712"/>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2"/>
      <c r="AQ31" s="712"/>
      <c r="AR31" s="712"/>
      <c r="AS31" s="712"/>
      <c r="AT31" s="712"/>
      <c r="AU31" s="712"/>
      <c r="AV31" s="712"/>
      <c r="AW31" s="712"/>
      <c r="AX31" s="712"/>
      <c r="AY31" s="712"/>
      <c r="AZ31" s="712"/>
      <c r="BA31" s="712"/>
      <c r="BB31" s="713"/>
      <c r="BC31" s="104"/>
      <c r="BD31" s="48"/>
      <c r="BE31" s="48"/>
      <c r="BF31" s="48"/>
      <c r="BG31" s="48"/>
      <c r="BH31" s="48"/>
      <c r="BI31" s="48"/>
      <c r="BJ31" s="48"/>
      <c r="BK31" s="48"/>
      <c r="BL31" s="48"/>
      <c r="BM31" s="48"/>
      <c r="BN31" s="48"/>
    </row>
    <row r="32" spans="1:66" s="47" customFormat="1" ht="6" customHeight="1">
      <c r="B32" s="696"/>
      <c r="C32" s="697"/>
      <c r="D32" s="697"/>
      <c r="E32" s="697"/>
      <c r="F32" s="698"/>
      <c r="G32" s="704"/>
      <c r="H32" s="705"/>
      <c r="I32" s="711"/>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2"/>
      <c r="AQ32" s="712"/>
      <c r="AR32" s="712"/>
      <c r="AS32" s="712"/>
      <c r="AT32" s="712"/>
      <c r="AU32" s="712"/>
      <c r="AV32" s="712"/>
      <c r="AW32" s="712"/>
      <c r="AX32" s="712"/>
      <c r="AY32" s="712"/>
      <c r="AZ32" s="712"/>
      <c r="BA32" s="712"/>
      <c r="BB32" s="713"/>
      <c r="BC32" s="104"/>
      <c r="BD32" s="48"/>
      <c r="BE32" s="48"/>
      <c r="BF32" s="48"/>
      <c r="BG32" s="48"/>
      <c r="BH32" s="48"/>
      <c r="BI32" s="48"/>
      <c r="BJ32" s="48"/>
      <c r="BK32" s="48"/>
      <c r="BL32" s="48"/>
      <c r="BM32" s="48"/>
      <c r="BN32" s="48"/>
    </row>
    <row r="33" spans="2:66" s="47" customFormat="1" ht="6" customHeight="1">
      <c r="B33" s="696"/>
      <c r="C33" s="697"/>
      <c r="D33" s="697"/>
      <c r="E33" s="697"/>
      <c r="F33" s="698"/>
      <c r="G33" s="704"/>
      <c r="H33" s="705"/>
      <c r="I33" s="711"/>
      <c r="J33" s="712"/>
      <c r="K33" s="712"/>
      <c r="L33" s="712"/>
      <c r="M33" s="712"/>
      <c r="N33" s="712"/>
      <c r="O33" s="712"/>
      <c r="P33" s="712"/>
      <c r="Q33" s="712"/>
      <c r="R33" s="712"/>
      <c r="S33" s="712"/>
      <c r="T33" s="712"/>
      <c r="U33" s="712"/>
      <c r="V33" s="712"/>
      <c r="W33" s="712"/>
      <c r="X33" s="712"/>
      <c r="Y33" s="712"/>
      <c r="Z33" s="712"/>
      <c r="AA33" s="712"/>
      <c r="AB33" s="712"/>
      <c r="AC33" s="712"/>
      <c r="AD33" s="712"/>
      <c r="AE33" s="712"/>
      <c r="AF33" s="712"/>
      <c r="AG33" s="712"/>
      <c r="AH33" s="712"/>
      <c r="AI33" s="712"/>
      <c r="AJ33" s="712"/>
      <c r="AK33" s="712"/>
      <c r="AL33" s="712"/>
      <c r="AM33" s="712"/>
      <c r="AN33" s="712"/>
      <c r="AO33" s="712"/>
      <c r="AP33" s="712"/>
      <c r="AQ33" s="712"/>
      <c r="AR33" s="712"/>
      <c r="AS33" s="712"/>
      <c r="AT33" s="712"/>
      <c r="AU33" s="712"/>
      <c r="AV33" s="712"/>
      <c r="AW33" s="712"/>
      <c r="AX33" s="712"/>
      <c r="AY33" s="712"/>
      <c r="AZ33" s="712"/>
      <c r="BA33" s="712"/>
      <c r="BB33" s="713"/>
      <c r="BC33" s="104"/>
      <c r="BD33" s="48"/>
      <c r="BE33" s="48"/>
      <c r="BF33" s="48"/>
      <c r="BG33" s="48"/>
      <c r="BH33" s="48"/>
      <c r="BI33" s="48"/>
      <c r="BJ33" s="48"/>
      <c r="BK33" s="48"/>
      <c r="BL33" s="48"/>
      <c r="BM33" s="48"/>
      <c r="BN33" s="48"/>
    </row>
    <row r="34" spans="2:66" s="47" customFormat="1" ht="6" customHeight="1">
      <c r="B34" s="696"/>
      <c r="C34" s="697"/>
      <c r="D34" s="697"/>
      <c r="E34" s="697"/>
      <c r="F34" s="698"/>
      <c r="G34" s="704"/>
      <c r="H34" s="705"/>
      <c r="I34" s="711"/>
      <c r="J34" s="712"/>
      <c r="K34" s="712"/>
      <c r="L34" s="712"/>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712"/>
      <c r="AP34" s="712"/>
      <c r="AQ34" s="712"/>
      <c r="AR34" s="712"/>
      <c r="AS34" s="712"/>
      <c r="AT34" s="712"/>
      <c r="AU34" s="712"/>
      <c r="AV34" s="712"/>
      <c r="AW34" s="712"/>
      <c r="AX34" s="712"/>
      <c r="AY34" s="712"/>
      <c r="AZ34" s="712"/>
      <c r="BA34" s="712"/>
      <c r="BB34" s="713"/>
      <c r="BC34" s="104"/>
      <c r="BD34" s="48"/>
      <c r="BE34" s="48"/>
      <c r="BF34" s="48"/>
      <c r="BG34" s="48"/>
      <c r="BH34" s="48"/>
      <c r="BI34" s="48"/>
      <c r="BJ34" s="48"/>
      <c r="BK34" s="48"/>
      <c r="BL34" s="48"/>
      <c r="BM34" s="48"/>
      <c r="BN34" s="48"/>
    </row>
    <row r="35" spans="2:66" s="47" customFormat="1" ht="6" customHeight="1">
      <c r="B35" s="696"/>
      <c r="C35" s="697"/>
      <c r="D35" s="697"/>
      <c r="E35" s="697"/>
      <c r="F35" s="698"/>
      <c r="G35" s="704"/>
      <c r="H35" s="705"/>
      <c r="I35" s="711"/>
      <c r="J35" s="712"/>
      <c r="K35" s="712"/>
      <c r="L35" s="712"/>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712"/>
      <c r="AP35" s="712"/>
      <c r="AQ35" s="712"/>
      <c r="AR35" s="712"/>
      <c r="AS35" s="712"/>
      <c r="AT35" s="712"/>
      <c r="AU35" s="712"/>
      <c r="AV35" s="712"/>
      <c r="AW35" s="712"/>
      <c r="AX35" s="712"/>
      <c r="AY35" s="712"/>
      <c r="AZ35" s="712"/>
      <c r="BA35" s="712"/>
      <c r="BB35" s="713"/>
      <c r="BC35" s="104"/>
      <c r="BD35" s="48"/>
      <c r="BE35" s="48"/>
      <c r="BF35" s="48"/>
      <c r="BG35" s="48"/>
      <c r="BH35" s="48"/>
      <c r="BI35" s="48"/>
      <c r="BJ35" s="48"/>
      <c r="BK35" s="48"/>
      <c r="BL35" s="48"/>
      <c r="BM35" s="48"/>
      <c r="BN35" s="48"/>
    </row>
    <row r="36" spans="2:66" s="47" customFormat="1" ht="6" customHeight="1">
      <c r="B36" s="699"/>
      <c r="C36" s="700"/>
      <c r="D36" s="700"/>
      <c r="E36" s="700"/>
      <c r="F36" s="701"/>
      <c r="G36" s="706"/>
      <c r="H36" s="707"/>
      <c r="I36" s="711"/>
      <c r="J36" s="712"/>
      <c r="K36" s="712"/>
      <c r="L36" s="712"/>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c r="AK36" s="712"/>
      <c r="AL36" s="712"/>
      <c r="AM36" s="712"/>
      <c r="AN36" s="712"/>
      <c r="AO36" s="712"/>
      <c r="AP36" s="712"/>
      <c r="AQ36" s="712"/>
      <c r="AR36" s="712"/>
      <c r="AS36" s="712"/>
      <c r="AT36" s="712"/>
      <c r="AU36" s="712"/>
      <c r="AV36" s="712"/>
      <c r="AW36" s="712"/>
      <c r="AX36" s="712"/>
      <c r="AY36" s="712"/>
      <c r="AZ36" s="712"/>
      <c r="BA36" s="712"/>
      <c r="BB36" s="713"/>
      <c r="BC36" s="104"/>
      <c r="BD36" s="48"/>
      <c r="BE36" s="48"/>
      <c r="BF36" s="48"/>
      <c r="BG36" s="48"/>
      <c r="BH36" s="48"/>
      <c r="BI36" s="48"/>
      <c r="BJ36" s="48"/>
      <c r="BK36" s="48"/>
      <c r="BL36" s="48"/>
      <c r="BM36" s="48"/>
      <c r="BN36" s="48"/>
    </row>
    <row r="37" spans="2:66" s="47" customFormat="1" ht="6" customHeight="1">
      <c r="B37" s="103"/>
      <c r="C37" s="102"/>
      <c r="D37" s="102"/>
      <c r="E37" s="102"/>
      <c r="F37" s="101"/>
      <c r="G37" s="100"/>
      <c r="H37" s="99"/>
      <c r="I37" s="97"/>
      <c r="J37" s="97"/>
      <c r="K37" s="97"/>
      <c r="L37" s="97"/>
      <c r="M37" s="97"/>
      <c r="N37" s="97"/>
      <c r="O37" s="97"/>
      <c r="P37" s="97"/>
      <c r="Q37" s="97"/>
      <c r="R37" s="97"/>
      <c r="S37" s="97"/>
      <c r="T37" s="97"/>
      <c r="U37" s="97"/>
      <c r="V37" s="97"/>
      <c r="W37" s="97"/>
      <c r="X37" s="97"/>
      <c r="Y37" s="97"/>
      <c r="Z37" s="98"/>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6"/>
      <c r="BC37" s="95"/>
      <c r="BD37" s="48"/>
      <c r="BE37" s="48"/>
      <c r="BF37" s="48"/>
      <c r="BG37" s="48"/>
      <c r="BH37" s="48"/>
      <c r="BI37" s="48"/>
      <c r="BJ37" s="48"/>
      <c r="BK37" s="48"/>
      <c r="BL37" s="48"/>
      <c r="BM37" s="48"/>
      <c r="BN37" s="48"/>
    </row>
    <row r="38" spans="2:66" s="47" customFormat="1" ht="6" customHeight="1">
      <c r="B38" s="714" t="s">
        <v>45</v>
      </c>
      <c r="C38" s="715"/>
      <c r="D38" s="715"/>
      <c r="E38" s="715"/>
      <c r="F38" s="716"/>
      <c r="G38" s="92"/>
      <c r="H38" s="94"/>
      <c r="I38" s="94"/>
      <c r="J38" s="94"/>
      <c r="K38" s="94"/>
      <c r="L38" s="94"/>
      <c r="M38" s="94"/>
      <c r="N38" s="94"/>
      <c r="O38" s="94"/>
      <c r="P38" s="94"/>
      <c r="Q38" s="94"/>
      <c r="R38" s="94"/>
      <c r="S38" s="94"/>
      <c r="T38" s="94"/>
      <c r="U38" s="94"/>
      <c r="V38" s="94"/>
      <c r="W38" s="94"/>
      <c r="X38" s="94"/>
      <c r="Y38" s="94"/>
      <c r="Z38" s="93"/>
      <c r="AA38" s="33"/>
      <c r="AB38" s="720" t="s">
        <v>125</v>
      </c>
      <c r="AC38" s="721"/>
      <c r="AD38" s="721"/>
      <c r="AE38" s="721"/>
      <c r="AF38" s="721"/>
      <c r="AG38" s="721"/>
      <c r="AH38" s="721"/>
      <c r="AI38" s="722"/>
      <c r="AJ38" s="612" t="s">
        <v>310</v>
      </c>
      <c r="AK38" s="613"/>
      <c r="AL38" s="613"/>
      <c r="AM38" s="613"/>
      <c r="AN38" s="613"/>
      <c r="AO38" s="613"/>
      <c r="AP38" s="613"/>
      <c r="AQ38" s="613"/>
      <c r="AR38" s="613"/>
      <c r="AS38" s="613"/>
      <c r="AT38" s="613"/>
      <c r="AU38" s="613"/>
      <c r="AV38" s="613"/>
      <c r="AW38" s="613"/>
      <c r="AX38" s="613"/>
      <c r="AY38" s="613"/>
      <c r="AZ38" s="613"/>
      <c r="BA38" s="614"/>
      <c r="BB38" s="73"/>
      <c r="BC38" s="49"/>
      <c r="BD38" s="48"/>
      <c r="BE38" s="48"/>
      <c r="BF38" s="48"/>
      <c r="BG38" s="48"/>
      <c r="BH38" s="48"/>
      <c r="BI38" s="48"/>
      <c r="BJ38" s="48"/>
      <c r="BK38" s="48"/>
      <c r="BL38" s="48"/>
      <c r="BM38" s="48"/>
      <c r="BN38" s="48"/>
    </row>
    <row r="39" spans="2:66" s="47" customFormat="1" ht="6" customHeight="1">
      <c r="B39" s="714"/>
      <c r="C39" s="715"/>
      <c r="D39" s="715"/>
      <c r="E39" s="715"/>
      <c r="F39" s="716"/>
      <c r="G39" s="92"/>
      <c r="H39" s="94"/>
      <c r="I39" s="94"/>
      <c r="J39" s="94"/>
      <c r="K39" s="94"/>
      <c r="L39" s="94"/>
      <c r="M39" s="94"/>
      <c r="N39" s="94"/>
      <c r="O39" s="94"/>
      <c r="P39" s="94"/>
      <c r="Q39" s="94"/>
      <c r="R39" s="94"/>
      <c r="S39" s="94"/>
      <c r="T39" s="94"/>
      <c r="U39" s="94"/>
      <c r="V39" s="94"/>
      <c r="W39" s="94"/>
      <c r="X39" s="94"/>
      <c r="Y39" s="94"/>
      <c r="Z39" s="93"/>
      <c r="AA39" s="33"/>
      <c r="AB39" s="723"/>
      <c r="AC39" s="724"/>
      <c r="AD39" s="724"/>
      <c r="AE39" s="724"/>
      <c r="AF39" s="724"/>
      <c r="AG39" s="724"/>
      <c r="AH39" s="724"/>
      <c r="AI39" s="725"/>
      <c r="AJ39" s="615"/>
      <c r="AK39" s="616"/>
      <c r="AL39" s="616"/>
      <c r="AM39" s="616"/>
      <c r="AN39" s="616"/>
      <c r="AO39" s="616"/>
      <c r="AP39" s="616"/>
      <c r="AQ39" s="616"/>
      <c r="AR39" s="616"/>
      <c r="AS39" s="616"/>
      <c r="AT39" s="616"/>
      <c r="AU39" s="616"/>
      <c r="AV39" s="616"/>
      <c r="AW39" s="616"/>
      <c r="AX39" s="616"/>
      <c r="AY39" s="616"/>
      <c r="AZ39" s="616"/>
      <c r="BA39" s="617"/>
      <c r="BB39" s="73"/>
      <c r="BC39" s="49"/>
      <c r="BD39" s="48"/>
      <c r="BE39" s="48"/>
      <c r="BF39" s="48"/>
      <c r="BG39" s="48"/>
      <c r="BH39" s="48"/>
      <c r="BI39" s="48"/>
      <c r="BJ39" s="48"/>
      <c r="BK39" s="48"/>
      <c r="BL39" s="48"/>
      <c r="BM39" s="48"/>
      <c r="BN39" s="48"/>
    </row>
    <row r="40" spans="2:66" s="47" customFormat="1" ht="6" customHeight="1">
      <c r="B40" s="714"/>
      <c r="C40" s="715"/>
      <c r="D40" s="715"/>
      <c r="E40" s="715"/>
      <c r="F40" s="716"/>
      <c r="G40" s="92"/>
      <c r="H40" s="608" t="str">
        <f>IF(OR(AW101&lt;&gt;0,'①基本情報・異動情報（学生入力用）'!Z7&lt;&gt;"病気"),"",IF('①基本情報・異動情報（学生入力用）'!Z7="病気","✔"))</f>
        <v/>
      </c>
      <c r="I40" s="609" t="s">
        <v>12</v>
      </c>
      <c r="J40" s="609"/>
      <c r="K40" s="609"/>
      <c r="L40" s="608" t="str">
        <f>IF(OR(AW101&lt;&gt;0,'①基本情報・異動情報（学生入力用）'!Z7&lt;&gt;"経済事情"),"",IF('①基本情報・異動情報（学生入力用）'!Z7="経済事情","✔"))</f>
        <v/>
      </c>
      <c r="M40" s="621" t="s">
        <v>16</v>
      </c>
      <c r="N40" s="622"/>
      <c r="O40" s="622"/>
      <c r="P40" s="622"/>
      <c r="Q40" s="747"/>
      <c r="R40" s="608" t="str">
        <f>IF(OR(AW101&lt;&gt;0,'①基本情報・異動情報（学生入力用）'!Z7&lt;&gt;"一身上"),"",IF('①基本情報・異動情報（学生入力用）'!Z7="一身上","✔"))</f>
        <v/>
      </c>
      <c r="S40" s="621" t="s">
        <v>44</v>
      </c>
      <c r="T40" s="622"/>
      <c r="U40" s="747"/>
      <c r="V40" s="608" t="str">
        <f>IF(OR(AW101&lt;&gt;0,'①基本情報・異動情報（学生入力用）'!Z7&lt;&gt;"その他"),"",IF('①基本情報・異動情報（学生入力用）'!Z7="その他","✔"))</f>
        <v/>
      </c>
      <c r="W40" s="621" t="s">
        <v>15</v>
      </c>
      <c r="X40" s="622"/>
      <c r="Y40" s="622"/>
      <c r="Z40" s="623"/>
      <c r="AA40" s="75"/>
      <c r="AB40" s="723"/>
      <c r="AC40" s="724"/>
      <c r="AD40" s="724"/>
      <c r="AE40" s="724"/>
      <c r="AF40" s="724"/>
      <c r="AG40" s="724"/>
      <c r="AH40" s="724"/>
      <c r="AI40" s="725"/>
      <c r="AJ40" s="615"/>
      <c r="AK40" s="616"/>
      <c r="AL40" s="616"/>
      <c r="AM40" s="616"/>
      <c r="AN40" s="616"/>
      <c r="AO40" s="616"/>
      <c r="AP40" s="616"/>
      <c r="AQ40" s="616"/>
      <c r="AR40" s="616"/>
      <c r="AS40" s="616"/>
      <c r="AT40" s="616"/>
      <c r="AU40" s="616"/>
      <c r="AV40" s="616"/>
      <c r="AW40" s="616"/>
      <c r="AX40" s="616"/>
      <c r="AY40" s="616"/>
      <c r="AZ40" s="616"/>
      <c r="BA40" s="617"/>
      <c r="BB40" s="73"/>
      <c r="BC40" s="49"/>
      <c r="BD40" s="48"/>
      <c r="BE40" s="48"/>
      <c r="BF40" s="48"/>
      <c r="BG40" s="48"/>
      <c r="BH40" s="48"/>
      <c r="BI40" s="48"/>
      <c r="BJ40" s="48"/>
      <c r="BK40" s="48"/>
      <c r="BL40" s="48"/>
      <c r="BM40" s="48"/>
      <c r="BN40" s="48"/>
    </row>
    <row r="41" spans="2:66" s="47" customFormat="1" ht="6" customHeight="1">
      <c r="B41" s="714"/>
      <c r="C41" s="715"/>
      <c r="D41" s="715"/>
      <c r="E41" s="715"/>
      <c r="F41" s="716"/>
      <c r="G41" s="92"/>
      <c r="H41" s="608"/>
      <c r="I41" s="609"/>
      <c r="J41" s="609"/>
      <c r="K41" s="609"/>
      <c r="L41" s="608"/>
      <c r="M41" s="621"/>
      <c r="N41" s="622"/>
      <c r="O41" s="622"/>
      <c r="P41" s="622"/>
      <c r="Q41" s="747"/>
      <c r="R41" s="608"/>
      <c r="S41" s="621"/>
      <c r="T41" s="622"/>
      <c r="U41" s="747"/>
      <c r="V41" s="608"/>
      <c r="W41" s="621"/>
      <c r="X41" s="622"/>
      <c r="Y41" s="622"/>
      <c r="Z41" s="623"/>
      <c r="AA41" s="75"/>
      <c r="AB41" s="723"/>
      <c r="AC41" s="724"/>
      <c r="AD41" s="724"/>
      <c r="AE41" s="724"/>
      <c r="AF41" s="724"/>
      <c r="AG41" s="724"/>
      <c r="AH41" s="724"/>
      <c r="AI41" s="725"/>
      <c r="AJ41" s="615"/>
      <c r="AK41" s="616"/>
      <c r="AL41" s="616"/>
      <c r="AM41" s="616"/>
      <c r="AN41" s="616"/>
      <c r="AO41" s="616"/>
      <c r="AP41" s="616"/>
      <c r="AQ41" s="616"/>
      <c r="AR41" s="616"/>
      <c r="AS41" s="616"/>
      <c r="AT41" s="616"/>
      <c r="AU41" s="616"/>
      <c r="AV41" s="616"/>
      <c r="AW41" s="616"/>
      <c r="AX41" s="616"/>
      <c r="AY41" s="616"/>
      <c r="AZ41" s="616"/>
      <c r="BA41" s="617"/>
      <c r="BB41" s="73"/>
      <c r="BC41" s="49"/>
      <c r="BD41" s="48"/>
      <c r="BE41" s="48"/>
      <c r="BF41" s="48"/>
      <c r="BG41" s="48"/>
      <c r="BH41" s="48"/>
      <c r="BI41" s="48"/>
      <c r="BJ41" s="48"/>
      <c r="BK41" s="48"/>
      <c r="BL41" s="48"/>
      <c r="BM41" s="48"/>
      <c r="BN41" s="48"/>
    </row>
    <row r="42" spans="2:66" s="47" customFormat="1" ht="6" customHeight="1">
      <c r="B42" s="714"/>
      <c r="C42" s="715"/>
      <c r="D42" s="715"/>
      <c r="E42" s="715"/>
      <c r="F42" s="716"/>
      <c r="G42" s="92"/>
      <c r="H42" s="608"/>
      <c r="I42" s="609"/>
      <c r="J42" s="609"/>
      <c r="K42" s="609"/>
      <c r="L42" s="608"/>
      <c r="M42" s="621"/>
      <c r="N42" s="622"/>
      <c r="O42" s="622"/>
      <c r="P42" s="622"/>
      <c r="Q42" s="747"/>
      <c r="R42" s="608"/>
      <c r="S42" s="621"/>
      <c r="T42" s="622"/>
      <c r="U42" s="747"/>
      <c r="V42" s="608"/>
      <c r="W42" s="621"/>
      <c r="X42" s="622"/>
      <c r="Y42" s="622"/>
      <c r="Z42" s="623"/>
      <c r="AA42" s="75"/>
      <c r="AB42" s="723"/>
      <c r="AC42" s="724"/>
      <c r="AD42" s="724"/>
      <c r="AE42" s="724"/>
      <c r="AF42" s="724"/>
      <c r="AG42" s="724"/>
      <c r="AH42" s="724"/>
      <c r="AI42" s="725"/>
      <c r="AJ42" s="615"/>
      <c r="AK42" s="616"/>
      <c r="AL42" s="616"/>
      <c r="AM42" s="616"/>
      <c r="AN42" s="616"/>
      <c r="AO42" s="616"/>
      <c r="AP42" s="616"/>
      <c r="AQ42" s="616"/>
      <c r="AR42" s="616"/>
      <c r="AS42" s="616"/>
      <c r="AT42" s="616"/>
      <c r="AU42" s="616"/>
      <c r="AV42" s="616"/>
      <c r="AW42" s="616"/>
      <c r="AX42" s="616"/>
      <c r="AY42" s="616"/>
      <c r="AZ42" s="616"/>
      <c r="BA42" s="617"/>
      <c r="BB42" s="73"/>
      <c r="BC42" s="49"/>
      <c r="BD42" s="48"/>
      <c r="BI42" s="48"/>
      <c r="BJ42" s="48"/>
      <c r="BK42" s="48"/>
      <c r="BL42" s="48"/>
      <c r="BM42" s="48"/>
      <c r="BN42" s="48"/>
    </row>
    <row r="43" spans="2:66" s="47" customFormat="1" ht="6" customHeight="1">
      <c r="B43" s="714"/>
      <c r="C43" s="715"/>
      <c r="D43" s="715"/>
      <c r="E43" s="715"/>
      <c r="F43" s="716"/>
      <c r="G43" s="92"/>
      <c r="H43" s="608"/>
      <c r="I43" s="609"/>
      <c r="J43" s="609"/>
      <c r="K43" s="609"/>
      <c r="L43" s="608"/>
      <c r="M43" s="621"/>
      <c r="N43" s="622"/>
      <c r="O43" s="622"/>
      <c r="P43" s="622"/>
      <c r="Q43" s="747"/>
      <c r="R43" s="608"/>
      <c r="S43" s="621"/>
      <c r="T43" s="622"/>
      <c r="U43" s="747"/>
      <c r="V43" s="608"/>
      <c r="W43" s="621"/>
      <c r="X43" s="622"/>
      <c r="Y43" s="622"/>
      <c r="Z43" s="623"/>
      <c r="AA43" s="75"/>
      <c r="AB43" s="726"/>
      <c r="AC43" s="727"/>
      <c r="AD43" s="727"/>
      <c r="AE43" s="727"/>
      <c r="AF43" s="727"/>
      <c r="AG43" s="727"/>
      <c r="AH43" s="727"/>
      <c r="AI43" s="728"/>
      <c r="AJ43" s="618"/>
      <c r="AK43" s="619"/>
      <c r="AL43" s="619"/>
      <c r="AM43" s="619"/>
      <c r="AN43" s="619"/>
      <c r="AO43" s="619"/>
      <c r="AP43" s="619"/>
      <c r="AQ43" s="619"/>
      <c r="AR43" s="619"/>
      <c r="AS43" s="619"/>
      <c r="AT43" s="619"/>
      <c r="AU43" s="619"/>
      <c r="AV43" s="619"/>
      <c r="AW43" s="619"/>
      <c r="AX43" s="619"/>
      <c r="AY43" s="619"/>
      <c r="AZ43" s="619"/>
      <c r="BA43" s="620"/>
      <c r="BB43" s="73"/>
      <c r="BC43" s="49"/>
      <c r="BD43" s="48"/>
      <c r="BI43" s="48"/>
      <c r="BJ43" s="48"/>
      <c r="BK43" s="48"/>
      <c r="BL43" s="48"/>
      <c r="BM43" s="48"/>
      <c r="BN43" s="48"/>
    </row>
    <row r="44" spans="2:66" s="47" customFormat="1" ht="6" customHeight="1">
      <c r="B44" s="714"/>
      <c r="C44" s="715"/>
      <c r="D44" s="715"/>
      <c r="E44" s="715"/>
      <c r="F44" s="716"/>
      <c r="G44" s="92"/>
      <c r="H44" s="91"/>
      <c r="I44" s="89"/>
      <c r="J44" s="90"/>
      <c r="K44" s="90"/>
      <c r="L44" s="90"/>
      <c r="M44" s="89"/>
      <c r="N44" s="88"/>
      <c r="O44" s="88"/>
      <c r="P44" s="88"/>
      <c r="Q44" s="88"/>
      <c r="R44" s="89"/>
      <c r="S44" s="88"/>
      <c r="T44" s="88"/>
      <c r="U44" s="88"/>
      <c r="V44" s="89"/>
      <c r="W44" s="88"/>
      <c r="X44" s="88"/>
      <c r="Y44" s="88"/>
      <c r="Z44" s="87"/>
      <c r="AA44" s="75"/>
      <c r="AB44" s="33"/>
      <c r="AC44" s="33"/>
      <c r="AD44" s="33"/>
      <c r="AE44" s="33"/>
      <c r="AF44" s="33"/>
      <c r="AG44" s="33"/>
      <c r="AH44" s="74"/>
      <c r="AI44" s="33"/>
      <c r="AJ44" s="33"/>
      <c r="AK44" s="33"/>
      <c r="AL44" s="33"/>
      <c r="AM44" s="82"/>
      <c r="AN44" s="82"/>
      <c r="AO44" s="82"/>
      <c r="AP44" s="82"/>
      <c r="AQ44" s="82"/>
      <c r="AR44" s="82"/>
      <c r="AS44" s="82"/>
      <c r="AT44" s="82"/>
      <c r="AU44" s="82"/>
      <c r="AV44" s="82"/>
      <c r="AW44" s="82"/>
      <c r="AX44" s="82"/>
      <c r="AY44" s="82"/>
      <c r="AZ44" s="82"/>
      <c r="BA44" s="82"/>
      <c r="BB44" s="73"/>
      <c r="BC44" s="49"/>
      <c r="BD44" s="48"/>
      <c r="BI44" s="48"/>
      <c r="BJ44" s="48"/>
      <c r="BK44" s="48"/>
      <c r="BL44" s="48"/>
      <c r="BM44" s="48"/>
      <c r="BN44" s="48"/>
    </row>
    <row r="45" spans="2:66" s="47" customFormat="1" ht="6" customHeight="1">
      <c r="B45" s="717"/>
      <c r="C45" s="718"/>
      <c r="D45" s="718"/>
      <c r="E45" s="718"/>
      <c r="F45" s="719"/>
      <c r="G45" s="86"/>
      <c r="H45" s="84"/>
      <c r="I45" s="84"/>
      <c r="J45" s="85"/>
      <c r="K45" s="85"/>
      <c r="L45" s="84"/>
      <c r="M45" s="84"/>
      <c r="N45" s="85"/>
      <c r="O45" s="85"/>
      <c r="P45" s="85"/>
      <c r="Q45" s="84"/>
      <c r="R45" s="85"/>
      <c r="S45" s="84"/>
      <c r="T45" s="84"/>
      <c r="U45" s="84"/>
      <c r="V45" s="84"/>
      <c r="W45" s="85"/>
      <c r="X45" s="84"/>
      <c r="Y45" s="84"/>
      <c r="Z45" s="83"/>
      <c r="AA45" s="75"/>
      <c r="AB45" s="33"/>
      <c r="AC45" s="33"/>
      <c r="AD45" s="33"/>
      <c r="AE45" s="33"/>
      <c r="AF45" s="33"/>
      <c r="AG45" s="33"/>
      <c r="AH45" s="74"/>
      <c r="AI45" s="33"/>
      <c r="AJ45" s="33"/>
      <c r="AK45" s="33"/>
      <c r="AL45" s="33"/>
      <c r="AM45" s="82"/>
      <c r="AN45" s="82"/>
      <c r="AO45" s="82"/>
      <c r="AP45" s="82"/>
      <c r="AQ45" s="82"/>
      <c r="AR45" s="82"/>
      <c r="AS45" s="82"/>
      <c r="AT45" s="82"/>
      <c r="AU45" s="82"/>
      <c r="AV45" s="82"/>
      <c r="AW45" s="82"/>
      <c r="AX45" s="82"/>
      <c r="AY45" s="82"/>
      <c r="AZ45" s="82"/>
      <c r="BA45" s="82"/>
      <c r="BB45" s="73"/>
      <c r="BC45" s="49"/>
      <c r="BD45" s="48"/>
      <c r="BI45" s="48"/>
      <c r="BJ45" s="48"/>
      <c r="BK45" s="48"/>
      <c r="BL45" s="48"/>
      <c r="BM45" s="48"/>
      <c r="BN45" s="48"/>
    </row>
    <row r="46" spans="2:66" s="47" customFormat="1" ht="6" customHeight="1">
      <c r="B46" s="81"/>
      <c r="C46" s="80"/>
      <c r="D46" s="80"/>
      <c r="E46" s="80"/>
      <c r="F46" s="80"/>
      <c r="G46" s="79"/>
      <c r="H46" s="77"/>
      <c r="I46" s="77"/>
      <c r="J46" s="78"/>
      <c r="K46" s="78"/>
      <c r="L46" s="77"/>
      <c r="M46" s="77"/>
      <c r="N46" s="78"/>
      <c r="O46" s="78"/>
      <c r="P46" s="78"/>
      <c r="Q46" s="77"/>
      <c r="R46" s="78"/>
      <c r="S46" s="77"/>
      <c r="T46" s="77"/>
      <c r="U46" s="77"/>
      <c r="V46" s="77"/>
      <c r="W46" s="78"/>
      <c r="X46" s="77"/>
      <c r="Y46" s="77"/>
      <c r="Z46" s="76"/>
      <c r="AA46" s="75"/>
      <c r="AB46" s="33"/>
      <c r="AC46" s="33"/>
      <c r="AD46" s="33"/>
      <c r="AE46" s="33"/>
      <c r="AF46" s="33"/>
      <c r="AG46" s="33"/>
      <c r="AH46" s="74"/>
      <c r="AI46" s="33"/>
      <c r="AJ46" s="33"/>
      <c r="AK46" s="33"/>
      <c r="AL46" s="33"/>
      <c r="AM46" s="33"/>
      <c r="AN46" s="33"/>
      <c r="AO46" s="33"/>
      <c r="AP46" s="33"/>
      <c r="AQ46" s="33"/>
      <c r="AR46" s="33"/>
      <c r="AS46" s="33"/>
      <c r="AT46" s="33"/>
      <c r="AU46" s="33"/>
      <c r="AV46" s="33"/>
      <c r="AW46" s="33"/>
      <c r="AX46" s="33"/>
      <c r="AY46" s="33"/>
      <c r="AZ46" s="33"/>
      <c r="BA46" s="33"/>
      <c r="BB46" s="73"/>
      <c r="BC46" s="49"/>
      <c r="BD46" s="48"/>
      <c r="BI46" s="48"/>
      <c r="BJ46" s="48"/>
      <c r="BK46" s="48"/>
      <c r="BL46" s="48"/>
      <c r="BM46" s="48"/>
      <c r="BN46" s="48"/>
    </row>
    <row r="47" spans="2:66" s="47" customFormat="1" ht="6" customHeight="1">
      <c r="B47" s="714" t="s">
        <v>14</v>
      </c>
      <c r="C47" s="715"/>
      <c r="D47" s="715"/>
      <c r="E47" s="715"/>
      <c r="F47" s="715"/>
      <c r="G47" s="69"/>
      <c r="H47" s="887" t="s">
        <v>43</v>
      </c>
      <c r="I47" s="887"/>
      <c r="J47" s="887"/>
      <c r="K47" s="887"/>
      <c r="L47" s="887"/>
      <c r="M47" s="887"/>
      <c r="N47" s="887"/>
      <c r="O47" s="888" t="str">
        <f>IF(AW101&lt;&gt;0,"",'②異動情報・学校情報・機構に送付が必要な場合（学校入力用）'!CU14)</f>
        <v/>
      </c>
      <c r="P47" s="744"/>
      <c r="Q47" s="744"/>
      <c r="R47" s="744"/>
      <c r="S47" s="610" t="s">
        <v>38</v>
      </c>
      <c r="T47" s="583" t="str">
        <f>IF(AW101&lt;&gt;0,"",'②異動情報・学校情報・機構に送付が必要な場合（学校入力用）'!CW14)</f>
        <v/>
      </c>
      <c r="U47" s="583"/>
      <c r="V47" s="610" t="s">
        <v>13</v>
      </c>
      <c r="W47" s="583" t="str">
        <f>IF(AW101&lt;&gt;0,"",'②異動情報・学校情報・機構に送付が必要な場合（学校入力用）'!CY14)</f>
        <v/>
      </c>
      <c r="X47" s="583"/>
      <c r="Y47" s="586" t="s">
        <v>37</v>
      </c>
      <c r="Z47" s="580"/>
      <c r="AA47" s="72"/>
      <c r="AB47" s="877" t="str">
        <f>IF(AW101&lt;&gt;0,"",IF('②異動情報・学校情報・機構に送付が必要な場合（学校入力用）'!AA17="いいえ","✔",""))</f>
        <v/>
      </c>
      <c r="AC47" s="732" t="s">
        <v>42</v>
      </c>
      <c r="AD47" s="732"/>
      <c r="AE47" s="732"/>
      <c r="AF47" s="589" t="s">
        <v>41</v>
      </c>
      <c r="AG47" s="859" t="str">
        <f>IF(AW101&lt;&gt;0,"",IF('②異動情報・学校情報・機構に送付が必要な場合（学校入力用）'!AA17="はい","✔",""))</f>
        <v/>
      </c>
      <c r="AH47" s="729" t="s">
        <v>40</v>
      </c>
      <c r="AI47" s="730"/>
      <c r="AJ47" s="730"/>
      <c r="AK47" s="735" t="s">
        <v>39</v>
      </c>
      <c r="AL47" s="736"/>
      <c r="AM47" s="736"/>
      <c r="AN47" s="736"/>
      <c r="AO47" s="736"/>
      <c r="AP47" s="737"/>
      <c r="AQ47" s="744" t="str">
        <f>IF(OR(AW101&lt;&gt;0,'②異動情報・学校情報・機構に送付が必要な場合（学校入力用）'!AA17&lt;&gt;"はい"),"",'②異動情報・学校情報・機構に送付が必要な場合（学校入力用）'!CU16)</f>
        <v/>
      </c>
      <c r="AR47" s="744"/>
      <c r="AS47" s="744"/>
      <c r="AT47" s="744"/>
      <c r="AU47" s="610" t="s">
        <v>38</v>
      </c>
      <c r="AV47" s="583" t="str">
        <f>IF(OR(AW101&lt;&gt;0,'②異動情報・学校情報・機構に送付が必要な場合（学校入力用）'!AA17&lt;&gt;"はい"),"",'②異動情報・学校情報・機構に送付が必要な場合（学校入力用）'!CW16)</f>
        <v/>
      </c>
      <c r="AW47" s="583"/>
      <c r="AX47" s="610" t="s">
        <v>13</v>
      </c>
      <c r="AY47" s="583" t="str">
        <f>IF(OR(AW101&lt;&gt;0,'②異動情報・学校情報・機構に送付が必要な場合（学校入力用）'!AA17&lt;&gt;"はい"),"",'②異動情報・学校情報・機構に送付が必要な場合（学校入力用）'!CY16)</f>
        <v/>
      </c>
      <c r="AZ47" s="583"/>
      <c r="BA47" s="586" t="s">
        <v>37</v>
      </c>
      <c r="BB47" s="71"/>
      <c r="BC47" s="70"/>
      <c r="BD47" s="48"/>
      <c r="BE47" s="48"/>
      <c r="BF47" s="48"/>
      <c r="BG47" s="48"/>
      <c r="BH47" s="48"/>
      <c r="BI47" s="48"/>
      <c r="BJ47" s="48"/>
      <c r="BK47" s="48"/>
      <c r="BL47" s="48"/>
      <c r="BM47" s="48"/>
      <c r="BN47" s="48"/>
    </row>
    <row r="48" spans="2:66" s="47" customFormat="1" ht="6" customHeight="1">
      <c r="B48" s="714"/>
      <c r="C48" s="715"/>
      <c r="D48" s="715"/>
      <c r="E48" s="715"/>
      <c r="F48" s="715"/>
      <c r="G48" s="69"/>
      <c r="H48" s="887"/>
      <c r="I48" s="887"/>
      <c r="J48" s="887"/>
      <c r="K48" s="887"/>
      <c r="L48" s="887"/>
      <c r="M48" s="887"/>
      <c r="N48" s="887"/>
      <c r="O48" s="889"/>
      <c r="P48" s="745"/>
      <c r="Q48" s="745"/>
      <c r="R48" s="745"/>
      <c r="S48" s="609"/>
      <c r="T48" s="584"/>
      <c r="U48" s="584"/>
      <c r="V48" s="609"/>
      <c r="W48" s="584"/>
      <c r="X48" s="584"/>
      <c r="Y48" s="587"/>
      <c r="Z48" s="580"/>
      <c r="AA48" s="72"/>
      <c r="AB48" s="877"/>
      <c r="AC48" s="732"/>
      <c r="AD48" s="732"/>
      <c r="AE48" s="732"/>
      <c r="AF48" s="589"/>
      <c r="AG48" s="860"/>
      <c r="AH48" s="731"/>
      <c r="AI48" s="732"/>
      <c r="AJ48" s="732"/>
      <c r="AK48" s="738"/>
      <c r="AL48" s="739"/>
      <c r="AM48" s="739"/>
      <c r="AN48" s="739"/>
      <c r="AO48" s="739"/>
      <c r="AP48" s="740"/>
      <c r="AQ48" s="745"/>
      <c r="AR48" s="745"/>
      <c r="AS48" s="745"/>
      <c r="AT48" s="745"/>
      <c r="AU48" s="609"/>
      <c r="AV48" s="584"/>
      <c r="AW48" s="584"/>
      <c r="AX48" s="609"/>
      <c r="AY48" s="584"/>
      <c r="AZ48" s="584"/>
      <c r="BA48" s="587"/>
      <c r="BB48" s="71"/>
      <c r="BC48" s="70"/>
      <c r="BD48" s="48"/>
      <c r="BE48" s="48"/>
      <c r="BF48" s="48"/>
      <c r="BG48" s="48"/>
      <c r="BH48" s="48"/>
      <c r="BI48" s="48"/>
      <c r="BJ48" s="48"/>
      <c r="BK48" s="48"/>
      <c r="BL48" s="48"/>
      <c r="BM48" s="48"/>
      <c r="BN48" s="48"/>
    </row>
    <row r="49" spans="1:66" s="47" customFormat="1" ht="6" customHeight="1">
      <c r="B49" s="714"/>
      <c r="C49" s="715"/>
      <c r="D49" s="715"/>
      <c r="E49" s="715"/>
      <c r="F49" s="715"/>
      <c r="G49" s="69"/>
      <c r="H49" s="887"/>
      <c r="I49" s="887"/>
      <c r="J49" s="887"/>
      <c r="K49" s="887"/>
      <c r="L49" s="887"/>
      <c r="M49" s="887"/>
      <c r="N49" s="887"/>
      <c r="O49" s="889"/>
      <c r="P49" s="745"/>
      <c r="Q49" s="745"/>
      <c r="R49" s="745"/>
      <c r="S49" s="609"/>
      <c r="T49" s="584"/>
      <c r="U49" s="584"/>
      <c r="V49" s="609"/>
      <c r="W49" s="584"/>
      <c r="X49" s="584"/>
      <c r="Y49" s="587"/>
      <c r="Z49" s="580"/>
      <c r="AA49" s="72"/>
      <c r="AB49" s="877"/>
      <c r="AC49" s="732"/>
      <c r="AD49" s="732"/>
      <c r="AE49" s="732"/>
      <c r="AF49" s="589"/>
      <c r="AG49" s="860"/>
      <c r="AH49" s="731"/>
      <c r="AI49" s="732"/>
      <c r="AJ49" s="732"/>
      <c r="AK49" s="738"/>
      <c r="AL49" s="739"/>
      <c r="AM49" s="739"/>
      <c r="AN49" s="739"/>
      <c r="AO49" s="739"/>
      <c r="AP49" s="740"/>
      <c r="AQ49" s="745"/>
      <c r="AR49" s="745"/>
      <c r="AS49" s="745"/>
      <c r="AT49" s="745"/>
      <c r="AU49" s="609"/>
      <c r="AV49" s="584"/>
      <c r="AW49" s="584"/>
      <c r="AX49" s="609"/>
      <c r="AY49" s="584"/>
      <c r="AZ49" s="584"/>
      <c r="BA49" s="587"/>
      <c r="BB49" s="71"/>
      <c r="BC49" s="70"/>
      <c r="BD49" s="48"/>
      <c r="BE49" s="48"/>
      <c r="BF49" s="48"/>
      <c r="BG49" s="48"/>
      <c r="BH49" s="48"/>
      <c r="BI49" s="48"/>
      <c r="BJ49" s="48"/>
      <c r="BK49" s="48"/>
      <c r="BL49" s="48"/>
      <c r="BM49" s="48"/>
      <c r="BN49" s="48"/>
    </row>
    <row r="50" spans="1:66" s="47" customFormat="1" ht="6" customHeight="1">
      <c r="B50" s="714"/>
      <c r="C50" s="715"/>
      <c r="D50" s="715"/>
      <c r="E50" s="715"/>
      <c r="F50" s="715"/>
      <c r="G50" s="69"/>
      <c r="H50" s="887"/>
      <c r="I50" s="887"/>
      <c r="J50" s="887"/>
      <c r="K50" s="887"/>
      <c r="L50" s="887"/>
      <c r="M50" s="887"/>
      <c r="N50" s="887"/>
      <c r="O50" s="889"/>
      <c r="P50" s="745"/>
      <c r="Q50" s="745"/>
      <c r="R50" s="745"/>
      <c r="S50" s="609"/>
      <c r="T50" s="584"/>
      <c r="U50" s="584"/>
      <c r="V50" s="609"/>
      <c r="W50" s="584"/>
      <c r="X50" s="584"/>
      <c r="Y50" s="587"/>
      <c r="Z50" s="580"/>
      <c r="AA50" s="72"/>
      <c r="AB50" s="877"/>
      <c r="AC50" s="732"/>
      <c r="AD50" s="732"/>
      <c r="AE50" s="732"/>
      <c r="AF50" s="589"/>
      <c r="AG50" s="860"/>
      <c r="AH50" s="731"/>
      <c r="AI50" s="732"/>
      <c r="AJ50" s="732"/>
      <c r="AK50" s="738"/>
      <c r="AL50" s="739"/>
      <c r="AM50" s="739"/>
      <c r="AN50" s="739"/>
      <c r="AO50" s="739"/>
      <c r="AP50" s="740"/>
      <c r="AQ50" s="745"/>
      <c r="AR50" s="745"/>
      <c r="AS50" s="745"/>
      <c r="AT50" s="745"/>
      <c r="AU50" s="609"/>
      <c r="AV50" s="584"/>
      <c r="AW50" s="584"/>
      <c r="AX50" s="609"/>
      <c r="AY50" s="584"/>
      <c r="AZ50" s="584"/>
      <c r="BA50" s="587"/>
      <c r="BB50" s="71"/>
      <c r="BC50" s="70"/>
      <c r="BD50" s="48"/>
      <c r="BE50" s="48"/>
      <c r="BF50" s="48"/>
      <c r="BG50" s="48"/>
      <c r="BH50" s="48"/>
      <c r="BI50" s="48"/>
      <c r="BJ50" s="48"/>
      <c r="BK50" s="48"/>
      <c r="BL50" s="48"/>
      <c r="BM50" s="48"/>
      <c r="BN50" s="48"/>
    </row>
    <row r="51" spans="1:66" s="47" customFormat="1" ht="6" customHeight="1">
      <c r="B51" s="714"/>
      <c r="C51" s="715"/>
      <c r="D51" s="715"/>
      <c r="E51" s="715"/>
      <c r="F51" s="715"/>
      <c r="G51" s="69"/>
      <c r="H51" s="887"/>
      <c r="I51" s="887"/>
      <c r="J51" s="887"/>
      <c r="K51" s="887"/>
      <c r="L51" s="887"/>
      <c r="M51" s="887"/>
      <c r="N51" s="887"/>
      <c r="O51" s="889"/>
      <c r="P51" s="745"/>
      <c r="Q51" s="745"/>
      <c r="R51" s="745"/>
      <c r="S51" s="609"/>
      <c r="T51" s="584"/>
      <c r="U51" s="584"/>
      <c r="V51" s="609"/>
      <c r="W51" s="584"/>
      <c r="X51" s="584"/>
      <c r="Y51" s="587"/>
      <c r="Z51" s="580"/>
      <c r="AA51" s="72"/>
      <c r="AB51" s="877"/>
      <c r="AC51" s="732"/>
      <c r="AD51" s="732"/>
      <c r="AE51" s="732"/>
      <c r="AF51" s="589"/>
      <c r="AG51" s="860"/>
      <c r="AH51" s="731"/>
      <c r="AI51" s="732"/>
      <c r="AJ51" s="732"/>
      <c r="AK51" s="738"/>
      <c r="AL51" s="739"/>
      <c r="AM51" s="739"/>
      <c r="AN51" s="739"/>
      <c r="AO51" s="739"/>
      <c r="AP51" s="740"/>
      <c r="AQ51" s="745"/>
      <c r="AR51" s="745"/>
      <c r="AS51" s="745"/>
      <c r="AT51" s="745"/>
      <c r="AU51" s="609"/>
      <c r="AV51" s="584"/>
      <c r="AW51" s="584"/>
      <c r="AX51" s="609"/>
      <c r="AY51" s="584"/>
      <c r="AZ51" s="584"/>
      <c r="BA51" s="587"/>
      <c r="BB51" s="71"/>
      <c r="BC51" s="70"/>
      <c r="BD51" s="48"/>
      <c r="BE51" s="48"/>
      <c r="BF51" s="48"/>
      <c r="BG51" s="48"/>
      <c r="BH51" s="48"/>
      <c r="BI51" s="48"/>
      <c r="BJ51" s="48"/>
      <c r="BK51" s="48"/>
      <c r="BL51" s="48"/>
      <c r="BM51" s="48"/>
      <c r="BN51" s="48"/>
    </row>
    <row r="52" spans="1:66" s="47" customFormat="1" ht="6" customHeight="1">
      <c r="B52" s="714"/>
      <c r="C52" s="715"/>
      <c r="D52" s="715"/>
      <c r="E52" s="715"/>
      <c r="F52" s="715"/>
      <c r="G52" s="69"/>
      <c r="H52" s="887"/>
      <c r="I52" s="887"/>
      <c r="J52" s="887"/>
      <c r="K52" s="887"/>
      <c r="L52" s="887"/>
      <c r="M52" s="887"/>
      <c r="N52" s="887"/>
      <c r="O52" s="889"/>
      <c r="P52" s="745"/>
      <c r="Q52" s="745"/>
      <c r="R52" s="745"/>
      <c r="S52" s="609"/>
      <c r="T52" s="584"/>
      <c r="U52" s="584"/>
      <c r="V52" s="609"/>
      <c r="W52" s="584"/>
      <c r="X52" s="584"/>
      <c r="Y52" s="587"/>
      <c r="Z52" s="580"/>
      <c r="AA52" s="72"/>
      <c r="AB52" s="877"/>
      <c r="AC52" s="732"/>
      <c r="AD52" s="732"/>
      <c r="AE52" s="732"/>
      <c r="AF52" s="589"/>
      <c r="AG52" s="860"/>
      <c r="AH52" s="731"/>
      <c r="AI52" s="732"/>
      <c r="AJ52" s="732"/>
      <c r="AK52" s="738"/>
      <c r="AL52" s="739"/>
      <c r="AM52" s="739"/>
      <c r="AN52" s="739"/>
      <c r="AO52" s="739"/>
      <c r="AP52" s="740"/>
      <c r="AQ52" s="745"/>
      <c r="AR52" s="745"/>
      <c r="AS52" s="745"/>
      <c r="AT52" s="745"/>
      <c r="AU52" s="609"/>
      <c r="AV52" s="584"/>
      <c r="AW52" s="584"/>
      <c r="AX52" s="609"/>
      <c r="AY52" s="584"/>
      <c r="AZ52" s="584"/>
      <c r="BA52" s="587"/>
      <c r="BB52" s="71"/>
      <c r="BC52" s="70"/>
      <c r="BD52" s="48"/>
      <c r="BE52" s="48"/>
      <c r="BF52" s="48"/>
      <c r="BG52" s="48"/>
      <c r="BH52" s="48"/>
      <c r="BI52" s="48"/>
      <c r="BJ52" s="48"/>
      <c r="BK52" s="48"/>
      <c r="BL52" s="48"/>
      <c r="BM52" s="48"/>
      <c r="BN52" s="48"/>
    </row>
    <row r="53" spans="1:66" s="47" customFormat="1" ht="6" customHeight="1">
      <c r="B53" s="714"/>
      <c r="C53" s="715"/>
      <c r="D53" s="715"/>
      <c r="E53" s="715"/>
      <c r="F53" s="715"/>
      <c r="G53" s="69"/>
      <c r="H53" s="887"/>
      <c r="I53" s="887"/>
      <c r="J53" s="887"/>
      <c r="K53" s="887"/>
      <c r="L53" s="887"/>
      <c r="M53" s="887"/>
      <c r="N53" s="887"/>
      <c r="O53" s="889"/>
      <c r="P53" s="745"/>
      <c r="Q53" s="745"/>
      <c r="R53" s="745"/>
      <c r="S53" s="609"/>
      <c r="T53" s="584"/>
      <c r="U53" s="584"/>
      <c r="V53" s="609"/>
      <c r="W53" s="584"/>
      <c r="X53" s="584"/>
      <c r="Y53" s="587"/>
      <c r="Z53" s="580"/>
      <c r="AA53" s="72"/>
      <c r="AB53" s="877"/>
      <c r="AC53" s="732"/>
      <c r="AD53" s="732"/>
      <c r="AE53" s="732"/>
      <c r="AF53" s="589"/>
      <c r="AG53" s="860"/>
      <c r="AH53" s="731"/>
      <c r="AI53" s="732"/>
      <c r="AJ53" s="732"/>
      <c r="AK53" s="738"/>
      <c r="AL53" s="739"/>
      <c r="AM53" s="739"/>
      <c r="AN53" s="739"/>
      <c r="AO53" s="739"/>
      <c r="AP53" s="740"/>
      <c r="AQ53" s="745"/>
      <c r="AR53" s="745"/>
      <c r="AS53" s="745"/>
      <c r="AT53" s="745"/>
      <c r="AU53" s="609"/>
      <c r="AV53" s="584"/>
      <c r="AW53" s="584"/>
      <c r="AX53" s="609"/>
      <c r="AY53" s="584"/>
      <c r="AZ53" s="584"/>
      <c r="BA53" s="587"/>
      <c r="BB53" s="71"/>
      <c r="BC53" s="70"/>
      <c r="BD53" s="48"/>
      <c r="BE53" s="48"/>
      <c r="BF53" s="48"/>
      <c r="BG53" s="48"/>
      <c r="BH53" s="48"/>
      <c r="BI53" s="48"/>
      <c r="BJ53" s="48"/>
      <c r="BK53" s="48"/>
      <c r="BL53" s="48"/>
      <c r="BM53" s="48"/>
      <c r="BN53" s="48"/>
    </row>
    <row r="54" spans="1:66" s="47" customFormat="1" ht="6" customHeight="1">
      <c r="B54" s="714"/>
      <c r="C54" s="715"/>
      <c r="D54" s="715"/>
      <c r="E54" s="715"/>
      <c r="F54" s="715"/>
      <c r="G54" s="69"/>
      <c r="H54" s="887"/>
      <c r="I54" s="887"/>
      <c r="J54" s="887"/>
      <c r="K54" s="887"/>
      <c r="L54" s="887"/>
      <c r="M54" s="887"/>
      <c r="N54" s="887"/>
      <c r="O54" s="889"/>
      <c r="P54" s="745"/>
      <c r="Q54" s="745"/>
      <c r="R54" s="745"/>
      <c r="S54" s="609"/>
      <c r="T54" s="584"/>
      <c r="U54" s="584"/>
      <c r="V54" s="609"/>
      <c r="W54" s="584"/>
      <c r="X54" s="584"/>
      <c r="Y54" s="587"/>
      <c r="Z54" s="580"/>
      <c r="AA54" s="67"/>
      <c r="AB54" s="877"/>
      <c r="AC54" s="732"/>
      <c r="AD54" s="732"/>
      <c r="AE54" s="732"/>
      <c r="AF54" s="589"/>
      <c r="AG54" s="860"/>
      <c r="AH54" s="731"/>
      <c r="AI54" s="732"/>
      <c r="AJ54" s="732"/>
      <c r="AK54" s="738"/>
      <c r="AL54" s="739"/>
      <c r="AM54" s="739"/>
      <c r="AN54" s="739"/>
      <c r="AO54" s="739"/>
      <c r="AP54" s="740"/>
      <c r="AQ54" s="745"/>
      <c r="AR54" s="745"/>
      <c r="AS54" s="745"/>
      <c r="AT54" s="745"/>
      <c r="AU54" s="609"/>
      <c r="AV54" s="584"/>
      <c r="AW54" s="584"/>
      <c r="AX54" s="609"/>
      <c r="AY54" s="584"/>
      <c r="AZ54" s="584"/>
      <c r="BA54" s="587"/>
      <c r="BB54" s="65"/>
      <c r="BC54" s="49"/>
      <c r="BD54" s="48"/>
      <c r="BE54" s="48"/>
      <c r="BF54" s="48"/>
      <c r="BG54" s="48"/>
      <c r="BH54" s="48"/>
      <c r="BI54" s="48"/>
      <c r="BJ54" s="48"/>
      <c r="BK54" s="48"/>
      <c r="BL54" s="48"/>
      <c r="BM54" s="48"/>
      <c r="BN54" s="48"/>
    </row>
    <row r="55" spans="1:66" s="47" customFormat="1" ht="6" customHeight="1">
      <c r="B55" s="714"/>
      <c r="C55" s="715"/>
      <c r="D55" s="715"/>
      <c r="E55" s="715"/>
      <c r="F55" s="715"/>
      <c r="G55" s="69"/>
      <c r="H55" s="887"/>
      <c r="I55" s="887"/>
      <c r="J55" s="887"/>
      <c r="K55" s="887"/>
      <c r="L55" s="887"/>
      <c r="M55" s="887"/>
      <c r="N55" s="887"/>
      <c r="O55" s="890"/>
      <c r="P55" s="746"/>
      <c r="Q55" s="746"/>
      <c r="R55" s="746"/>
      <c r="S55" s="611"/>
      <c r="T55" s="585"/>
      <c r="U55" s="585"/>
      <c r="V55" s="611"/>
      <c r="W55" s="585"/>
      <c r="X55" s="585"/>
      <c r="Y55" s="588"/>
      <c r="Z55" s="580"/>
      <c r="AA55" s="67"/>
      <c r="AB55" s="877"/>
      <c r="AC55" s="732"/>
      <c r="AD55" s="732"/>
      <c r="AE55" s="732"/>
      <c r="AF55" s="589"/>
      <c r="AG55" s="861"/>
      <c r="AH55" s="733"/>
      <c r="AI55" s="734"/>
      <c r="AJ55" s="734"/>
      <c r="AK55" s="741"/>
      <c r="AL55" s="742"/>
      <c r="AM55" s="742"/>
      <c r="AN55" s="742"/>
      <c r="AO55" s="742"/>
      <c r="AP55" s="743"/>
      <c r="AQ55" s="746"/>
      <c r="AR55" s="746"/>
      <c r="AS55" s="746"/>
      <c r="AT55" s="746"/>
      <c r="AU55" s="611"/>
      <c r="AV55" s="585"/>
      <c r="AW55" s="585"/>
      <c r="AX55" s="611"/>
      <c r="AY55" s="585"/>
      <c r="AZ55" s="585"/>
      <c r="BA55" s="588"/>
      <c r="BB55" s="65"/>
      <c r="BC55" s="49"/>
      <c r="BD55" s="48"/>
      <c r="BE55" s="48"/>
      <c r="BF55" s="48"/>
      <c r="BG55" s="48"/>
      <c r="BH55" s="48"/>
      <c r="BI55" s="48"/>
      <c r="BJ55" s="48"/>
      <c r="BK55" s="48"/>
      <c r="BL55" s="48"/>
      <c r="BM55" s="48"/>
      <c r="BN55" s="48"/>
    </row>
    <row r="56" spans="1:66" s="47" customFormat="1" ht="6" customHeight="1" thickBot="1">
      <c r="B56" s="64"/>
      <c r="C56" s="63"/>
      <c r="D56" s="63"/>
      <c r="E56" s="63"/>
      <c r="F56" s="63"/>
      <c r="G56" s="62"/>
      <c r="H56" s="61"/>
      <c r="I56" s="54"/>
      <c r="J56" s="54"/>
      <c r="K56" s="54"/>
      <c r="L56" s="54"/>
      <c r="M56" s="54"/>
      <c r="N56" s="54"/>
      <c r="O56" s="52"/>
      <c r="P56" s="52"/>
      <c r="Q56" s="52"/>
      <c r="R56" s="52"/>
      <c r="S56" s="60"/>
      <c r="T56" s="52"/>
      <c r="U56" s="52"/>
      <c r="V56" s="60"/>
      <c r="W56" s="52"/>
      <c r="X56" s="52"/>
      <c r="Y56" s="59"/>
      <c r="Z56" s="58"/>
      <c r="AA56" s="57"/>
      <c r="AB56" s="55"/>
      <c r="AC56" s="55"/>
      <c r="AD56" s="56"/>
      <c r="AE56" s="56"/>
      <c r="AF56" s="56"/>
      <c r="AG56" s="55"/>
      <c r="AH56" s="55" t="s">
        <v>36</v>
      </c>
      <c r="AI56" s="55"/>
      <c r="AJ56" s="55"/>
      <c r="AK56" s="55"/>
      <c r="AL56" s="54"/>
      <c r="AM56" s="54"/>
      <c r="AN56" s="54"/>
      <c r="AO56" s="54"/>
      <c r="AP56" s="54"/>
      <c r="AQ56" s="52"/>
      <c r="AR56" s="52"/>
      <c r="AS56" s="52"/>
      <c r="AT56" s="52"/>
      <c r="AU56" s="53"/>
      <c r="AV56" s="52"/>
      <c r="AW56" s="52"/>
      <c r="AX56" s="53"/>
      <c r="AY56" s="52"/>
      <c r="AZ56" s="52"/>
      <c r="BA56" s="51"/>
      <c r="BB56" s="50"/>
      <c r="BC56" s="49"/>
      <c r="BD56" s="48"/>
      <c r="BE56" s="48"/>
      <c r="BF56" s="48"/>
      <c r="BG56" s="48"/>
      <c r="BH56" s="48"/>
      <c r="BI56" s="48"/>
      <c r="BJ56" s="48"/>
      <c r="BK56" s="48"/>
      <c r="BL56" s="48"/>
      <c r="BM56" s="48"/>
      <c r="BN56" s="48"/>
    </row>
    <row r="57" spans="1:66" ht="20.100000000000001" customHeight="1" thickBot="1">
      <c r="A57" s="2"/>
      <c r="B57" s="15"/>
      <c r="C57" s="14"/>
      <c r="D57" s="14"/>
      <c r="E57" s="14"/>
      <c r="F57" s="14"/>
      <c r="G57" s="11"/>
      <c r="H57" s="11"/>
      <c r="I57" s="11"/>
      <c r="J57" s="11"/>
      <c r="K57" s="11"/>
      <c r="L57" s="11"/>
      <c r="M57" s="11"/>
      <c r="N57" s="11"/>
      <c r="O57" s="13"/>
      <c r="P57" s="11"/>
      <c r="Q57" s="11"/>
      <c r="R57" s="11"/>
      <c r="S57" s="11"/>
      <c r="T57" s="11"/>
      <c r="U57" s="11"/>
      <c r="V57" s="11"/>
      <c r="W57" s="11"/>
      <c r="X57" s="11"/>
      <c r="Y57" s="11"/>
      <c r="Z57" s="11"/>
      <c r="AA57" s="12"/>
      <c r="AB57" s="12"/>
      <c r="AC57" s="12"/>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0"/>
      <c r="BD57" s="7"/>
      <c r="BE57" s="7"/>
      <c r="BF57" s="7"/>
      <c r="BG57" s="7"/>
      <c r="BH57" s="7"/>
      <c r="BI57" s="7"/>
      <c r="BJ57" s="7"/>
      <c r="BK57" s="7"/>
      <c r="BL57" s="7"/>
      <c r="BM57" s="7"/>
      <c r="BN57" s="7"/>
    </row>
    <row r="58" spans="1:66" ht="20.100000000000001" customHeight="1" thickTop="1">
      <c r="A58" s="2"/>
      <c r="AD58" s="878" t="s">
        <v>119</v>
      </c>
      <c r="AE58" s="879"/>
      <c r="AF58" s="879"/>
      <c r="AG58" s="879"/>
      <c r="AH58" s="879"/>
      <c r="AI58" s="879"/>
      <c r="AJ58" s="879"/>
      <c r="AK58" s="879"/>
      <c r="AL58" s="879"/>
      <c r="AM58" s="879"/>
      <c r="AN58" s="884" t="str">
        <f>IF(AW101&lt;&gt;0,"　  年　   　月",IF('②異動情報・学校情報・機構に送付が必要な場合（学校入力用）'!AA17="はい",'②異動情報・学校情報・機構に送付が必要な場合（学校入力用）'!AP21,'②異動情報・学校情報・機構に送付が必要な場合（学校入力用）'!AP19))</f>
        <v>　  年　   　月</v>
      </c>
      <c r="AO58" s="884"/>
      <c r="AP58" s="884"/>
      <c r="AQ58" s="884"/>
      <c r="AR58" s="884"/>
      <c r="AS58" s="884"/>
      <c r="AT58" s="884"/>
      <c r="AU58" s="884"/>
      <c r="AV58" s="884"/>
      <c r="AW58" s="884"/>
      <c r="AX58" s="884"/>
      <c r="AY58" s="871" t="s">
        <v>35</v>
      </c>
      <c r="AZ58" s="871"/>
      <c r="BA58" s="871"/>
      <c r="BB58" s="872"/>
      <c r="BC58" s="10"/>
      <c r="BD58" s="7"/>
      <c r="BE58" s="7"/>
      <c r="BF58" s="7"/>
      <c r="BG58" s="7"/>
      <c r="BH58" s="7"/>
      <c r="BI58" s="7"/>
      <c r="BJ58" s="7"/>
      <c r="BK58" s="7"/>
      <c r="BL58" s="7"/>
      <c r="BM58" s="7"/>
      <c r="BN58" s="7"/>
    </row>
    <row r="59" spans="1:66" ht="20.100000000000001" customHeight="1">
      <c r="A59" s="2"/>
      <c r="AD59" s="880"/>
      <c r="AE59" s="881"/>
      <c r="AF59" s="881"/>
      <c r="AG59" s="881"/>
      <c r="AH59" s="881"/>
      <c r="AI59" s="881"/>
      <c r="AJ59" s="881"/>
      <c r="AK59" s="881"/>
      <c r="AL59" s="881"/>
      <c r="AM59" s="881"/>
      <c r="AN59" s="885"/>
      <c r="AO59" s="885"/>
      <c r="AP59" s="885"/>
      <c r="AQ59" s="885"/>
      <c r="AR59" s="885"/>
      <c r="AS59" s="885"/>
      <c r="AT59" s="885"/>
      <c r="AU59" s="885"/>
      <c r="AV59" s="885"/>
      <c r="AW59" s="885"/>
      <c r="AX59" s="885"/>
      <c r="AY59" s="873"/>
      <c r="AZ59" s="873"/>
      <c r="BA59" s="873"/>
      <c r="BB59" s="874"/>
      <c r="BC59" s="10"/>
      <c r="BD59" s="7"/>
      <c r="BE59" s="7"/>
      <c r="BF59" s="7"/>
      <c r="BG59" s="7"/>
      <c r="BH59" s="7"/>
      <c r="BI59" s="7"/>
      <c r="BJ59" s="7"/>
      <c r="BK59" s="7"/>
      <c r="BL59" s="7"/>
      <c r="BM59" s="7"/>
      <c r="BN59" s="7"/>
    </row>
    <row r="60" spans="1:66" ht="20.100000000000001" customHeight="1" thickBot="1">
      <c r="A60" s="2"/>
      <c r="AD60" s="882"/>
      <c r="AE60" s="883"/>
      <c r="AF60" s="883"/>
      <c r="AG60" s="883"/>
      <c r="AH60" s="883"/>
      <c r="AI60" s="883"/>
      <c r="AJ60" s="883"/>
      <c r="AK60" s="883"/>
      <c r="AL60" s="883"/>
      <c r="AM60" s="883"/>
      <c r="AN60" s="886"/>
      <c r="AO60" s="886"/>
      <c r="AP60" s="886"/>
      <c r="AQ60" s="886"/>
      <c r="AR60" s="886"/>
      <c r="AS60" s="886"/>
      <c r="AT60" s="886"/>
      <c r="AU60" s="886"/>
      <c r="AV60" s="886"/>
      <c r="AW60" s="886"/>
      <c r="AX60" s="886"/>
      <c r="AY60" s="875"/>
      <c r="AZ60" s="875"/>
      <c r="BA60" s="875"/>
      <c r="BB60" s="876"/>
      <c r="BC60" s="10"/>
      <c r="BD60" s="7"/>
      <c r="BE60" s="7"/>
      <c r="BF60" s="7"/>
    </row>
    <row r="61" spans="1:66" ht="19.5" customHeight="1" thickTop="1">
      <c r="A61" s="2"/>
      <c r="B61" s="15"/>
      <c r="C61" s="14"/>
      <c r="D61" s="14"/>
      <c r="E61" s="14"/>
      <c r="F61" s="14"/>
      <c r="G61" s="11"/>
      <c r="H61" s="11"/>
      <c r="I61" s="11"/>
      <c r="J61" s="11"/>
      <c r="K61" s="11"/>
      <c r="L61" s="11"/>
      <c r="M61" s="11"/>
      <c r="N61" s="11"/>
      <c r="O61" s="13"/>
      <c r="P61" s="11"/>
      <c r="Q61" s="11"/>
      <c r="R61" s="11"/>
      <c r="S61" s="11"/>
      <c r="T61" s="11"/>
      <c r="U61" s="11"/>
      <c r="V61" s="11"/>
      <c r="W61" s="11"/>
      <c r="X61" s="11"/>
      <c r="Y61" s="11"/>
      <c r="Z61" s="11"/>
      <c r="AA61" s="12"/>
      <c r="AB61" s="12"/>
      <c r="AC61" s="12"/>
      <c r="AD61" s="11"/>
      <c r="AE61" s="11"/>
      <c r="AF61" s="11"/>
      <c r="AG61" s="11"/>
      <c r="AH61" s="11"/>
      <c r="AI61" s="11"/>
      <c r="AJ61" s="11"/>
      <c r="AK61" s="11"/>
      <c r="AL61" s="11"/>
      <c r="AM61" s="11"/>
      <c r="AN61" s="11"/>
      <c r="AO61" s="11"/>
      <c r="AP61" s="11"/>
      <c r="AQ61" s="11"/>
      <c r="AR61" s="11"/>
      <c r="AS61" s="11"/>
      <c r="AT61" s="11"/>
      <c r="AU61" s="11"/>
      <c r="AV61" s="11"/>
      <c r="AW61" s="11"/>
      <c r="BB61" s="10"/>
      <c r="BC61" s="10"/>
      <c r="BD61" s="7"/>
      <c r="BE61" s="7"/>
      <c r="BF61" s="7"/>
    </row>
    <row r="62" spans="1:66" ht="19.5" customHeight="1">
      <c r="A62" s="2"/>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10"/>
      <c r="BD62" s="7"/>
      <c r="BE62" s="7"/>
      <c r="BF62" s="7"/>
    </row>
    <row r="63" spans="1:66" ht="15" customHeight="1">
      <c r="A63" s="2"/>
      <c r="B63" s="858" t="s">
        <v>34</v>
      </c>
      <c r="C63" s="858"/>
      <c r="D63" s="858"/>
      <c r="E63" s="858"/>
      <c r="F63" s="858"/>
      <c r="G63" s="858"/>
      <c r="H63" s="858"/>
      <c r="I63" s="858"/>
      <c r="J63" s="858"/>
      <c r="K63" s="858"/>
      <c r="L63" s="858"/>
      <c r="M63" s="858"/>
      <c r="N63" s="858"/>
      <c r="O63" s="858"/>
      <c r="P63" s="858"/>
      <c r="Q63" s="858"/>
      <c r="R63" s="858"/>
      <c r="S63" s="858"/>
      <c r="T63" s="858"/>
      <c r="U63" s="858"/>
      <c r="V63" s="858"/>
      <c r="W63" s="858"/>
      <c r="X63" s="858"/>
      <c r="Y63" s="858"/>
      <c r="Z63" s="858"/>
      <c r="AA63" s="26"/>
      <c r="AB63" s="858" t="s">
        <v>33</v>
      </c>
      <c r="AC63" s="858"/>
      <c r="AD63" s="858"/>
      <c r="AE63" s="858"/>
      <c r="AF63" s="858"/>
      <c r="AG63" s="858"/>
      <c r="AH63" s="858"/>
      <c r="AI63" s="26"/>
      <c r="AJ63" s="26"/>
      <c r="AK63" s="26"/>
      <c r="AL63" s="26"/>
      <c r="AM63" s="42"/>
      <c r="AN63" s="42"/>
      <c r="AO63" s="42"/>
      <c r="AP63" s="42"/>
      <c r="AQ63" s="42"/>
      <c r="AR63" s="42"/>
      <c r="AS63" s="42"/>
      <c r="AT63" s="42"/>
      <c r="AU63" s="42"/>
      <c r="AV63" s="42"/>
      <c r="AW63" s="42"/>
      <c r="AX63" s="42"/>
      <c r="AY63" s="42"/>
      <c r="AZ63" s="42"/>
      <c r="BA63" s="42"/>
      <c r="BB63" s="42"/>
      <c r="BC63" s="42"/>
      <c r="BD63" s="26"/>
      <c r="BE63" s="7"/>
      <c r="BF63" s="666" t="s">
        <v>139</v>
      </c>
      <c r="BG63" s="666"/>
      <c r="BH63" s="666"/>
      <c r="BI63" s="666"/>
      <c r="BJ63" s="666"/>
      <c r="BK63" s="666"/>
      <c r="BL63" s="666"/>
      <c r="BM63" s="666"/>
    </row>
    <row r="64" spans="1:66" ht="15" customHeight="1" thickBot="1">
      <c r="A64" s="2"/>
      <c r="B64" s="858"/>
      <c r="C64" s="858"/>
      <c r="D64" s="858"/>
      <c r="E64" s="858"/>
      <c r="F64" s="858"/>
      <c r="G64" s="858"/>
      <c r="H64" s="858"/>
      <c r="I64" s="858"/>
      <c r="J64" s="858"/>
      <c r="K64" s="858"/>
      <c r="L64" s="858"/>
      <c r="M64" s="858"/>
      <c r="N64" s="858"/>
      <c r="O64" s="858"/>
      <c r="P64" s="858"/>
      <c r="Q64" s="858"/>
      <c r="R64" s="858"/>
      <c r="S64" s="858"/>
      <c r="T64" s="858"/>
      <c r="U64" s="858"/>
      <c r="V64" s="858"/>
      <c r="W64" s="858"/>
      <c r="X64" s="858"/>
      <c r="Y64" s="858"/>
      <c r="Z64" s="858"/>
      <c r="AA64" s="26"/>
      <c r="AB64" s="858"/>
      <c r="AC64" s="858"/>
      <c r="AD64" s="858"/>
      <c r="AE64" s="858"/>
      <c r="AF64" s="858"/>
      <c r="AG64" s="858"/>
      <c r="AH64" s="858"/>
      <c r="AI64" s="26"/>
      <c r="AJ64" s="26"/>
      <c r="AK64" s="26"/>
      <c r="AL64" s="26"/>
      <c r="AM64" s="42"/>
      <c r="AN64" s="42"/>
      <c r="AO64" s="42"/>
      <c r="AP64" s="42"/>
      <c r="AQ64" s="42"/>
      <c r="AR64" s="42"/>
      <c r="AS64" s="42"/>
      <c r="AT64" s="42"/>
      <c r="AU64" s="42"/>
      <c r="AV64" s="42"/>
      <c r="AW64" s="42"/>
      <c r="AX64" s="42"/>
      <c r="AY64" s="42"/>
      <c r="AZ64" s="42"/>
      <c r="BA64" s="42"/>
      <c r="BB64" s="42"/>
      <c r="BC64" s="42"/>
      <c r="BD64" s="26"/>
      <c r="BE64" s="7"/>
      <c r="BF64" s="666"/>
      <c r="BG64" s="666"/>
      <c r="BH64" s="666"/>
      <c r="BI64" s="666"/>
      <c r="BJ64" s="666"/>
      <c r="BK64" s="666"/>
      <c r="BL64" s="666"/>
      <c r="BM64" s="666"/>
      <c r="BN64" s="7"/>
    </row>
    <row r="65" spans="1:66" ht="15" customHeight="1" thickTop="1">
      <c r="A65" s="2"/>
      <c r="B65" s="891" t="str">
        <f>IF(OR(AW101&lt;&gt;0,'②異動情報・学校情報・機構に送付が必要な場合（学校入力用）'!U36=""),"",'②異動情報・学校情報・機構に送付が必要な場合（学校入力用）'!U36)</f>
        <v/>
      </c>
      <c r="C65" s="892"/>
      <c r="D65" s="892"/>
      <c r="E65" s="892"/>
      <c r="F65" s="892"/>
      <c r="G65" s="892"/>
      <c r="H65" s="892"/>
      <c r="I65" s="892"/>
      <c r="J65" s="892"/>
      <c r="K65" s="892"/>
      <c r="L65" s="892"/>
      <c r="M65" s="892"/>
      <c r="N65" s="892"/>
      <c r="O65" s="892"/>
      <c r="P65" s="892"/>
      <c r="Q65" s="892"/>
      <c r="R65" s="892"/>
      <c r="S65" s="892"/>
      <c r="T65" s="892"/>
      <c r="U65" s="892"/>
      <c r="V65" s="892"/>
      <c r="W65" s="892"/>
      <c r="X65" s="892"/>
      <c r="Y65" s="892"/>
      <c r="Z65" s="893"/>
      <c r="AA65" s="46"/>
      <c r="AB65" s="862" t="str">
        <f>IF(AW101&lt;&gt;0,"紙様式を使用の場合、記入不要欄です。Excel様式を使用していただくと必要処理が自動で表示されます。",IF(AP4="送付必要","スカラACで「退学」処理不要です。異動願（届）を異動・補導係に送付してください。",IF(AN58="","",CLEAN("①スカラACで"&amp;AN58&amp;"始期「退学」処理　②この異動願を学校の定めた方法で保管してください。"))))</f>
        <v>紙様式を使用の場合、記入不要欄です。Excel様式を使用していただくと必要処理が自動で表示されます。</v>
      </c>
      <c r="AC65" s="863"/>
      <c r="AD65" s="863"/>
      <c r="AE65" s="863"/>
      <c r="AF65" s="863"/>
      <c r="AG65" s="863"/>
      <c r="AH65" s="863"/>
      <c r="AI65" s="863"/>
      <c r="AJ65" s="863"/>
      <c r="AK65" s="863"/>
      <c r="AL65" s="863"/>
      <c r="AM65" s="863"/>
      <c r="AN65" s="863"/>
      <c r="AO65" s="863"/>
      <c r="AP65" s="863"/>
      <c r="AQ65" s="863"/>
      <c r="AR65" s="863"/>
      <c r="AS65" s="863"/>
      <c r="AT65" s="863"/>
      <c r="AU65" s="863"/>
      <c r="AV65" s="863"/>
      <c r="AW65" s="863"/>
      <c r="AX65" s="863"/>
      <c r="AY65" s="863"/>
      <c r="AZ65" s="863"/>
      <c r="BA65" s="863"/>
      <c r="BB65" s="864"/>
      <c r="BC65" s="45"/>
      <c r="BD65" s="3"/>
      <c r="BF65" s="667" t="s">
        <v>140</v>
      </c>
      <c r="BG65" s="668" t="s">
        <v>142</v>
      </c>
      <c r="BH65" s="669" t="s">
        <v>143</v>
      </c>
      <c r="BI65" s="201"/>
      <c r="BJ65" s="201"/>
      <c r="BK65" s="201"/>
      <c r="BL65" s="201"/>
      <c r="BM65" s="201"/>
      <c r="BN65" s="7"/>
    </row>
    <row r="66" spans="1:66" ht="15" customHeight="1" thickBot="1">
      <c r="A66" s="2"/>
      <c r="B66" s="894"/>
      <c r="C66" s="895"/>
      <c r="D66" s="895"/>
      <c r="E66" s="895"/>
      <c r="F66" s="895"/>
      <c r="G66" s="895"/>
      <c r="H66" s="895"/>
      <c r="I66" s="895"/>
      <c r="J66" s="895"/>
      <c r="K66" s="895"/>
      <c r="L66" s="895"/>
      <c r="M66" s="895"/>
      <c r="N66" s="895"/>
      <c r="O66" s="895"/>
      <c r="P66" s="895"/>
      <c r="Q66" s="895"/>
      <c r="R66" s="895"/>
      <c r="S66" s="895"/>
      <c r="T66" s="895"/>
      <c r="U66" s="895"/>
      <c r="V66" s="895"/>
      <c r="W66" s="895"/>
      <c r="X66" s="895"/>
      <c r="Y66" s="895"/>
      <c r="Z66" s="896"/>
      <c r="AA66" s="46"/>
      <c r="AB66" s="865"/>
      <c r="AC66" s="866"/>
      <c r="AD66" s="866"/>
      <c r="AE66" s="866"/>
      <c r="AF66" s="866"/>
      <c r="AG66" s="866"/>
      <c r="AH66" s="866"/>
      <c r="AI66" s="866"/>
      <c r="AJ66" s="866"/>
      <c r="AK66" s="866"/>
      <c r="AL66" s="866"/>
      <c r="AM66" s="866"/>
      <c r="AN66" s="866"/>
      <c r="AO66" s="866"/>
      <c r="AP66" s="866"/>
      <c r="AQ66" s="866"/>
      <c r="AR66" s="866"/>
      <c r="AS66" s="866"/>
      <c r="AT66" s="866"/>
      <c r="AU66" s="866"/>
      <c r="AV66" s="866"/>
      <c r="AW66" s="866"/>
      <c r="AX66" s="866"/>
      <c r="AY66" s="866"/>
      <c r="AZ66" s="866"/>
      <c r="BA66" s="866"/>
      <c r="BB66" s="867"/>
      <c r="BC66" s="45"/>
      <c r="BD66" s="3"/>
      <c r="BF66" s="667"/>
      <c r="BG66" s="668"/>
      <c r="BH66" s="670"/>
      <c r="BI66" s="201"/>
      <c r="BJ66" s="201"/>
      <c r="BK66" s="201"/>
      <c r="BL66" s="201"/>
      <c r="BM66" s="201"/>
      <c r="BN66" s="7"/>
    </row>
    <row r="67" spans="1:66" ht="15" customHeight="1">
      <c r="A67" s="2"/>
      <c r="B67" s="894"/>
      <c r="C67" s="895"/>
      <c r="D67" s="895"/>
      <c r="E67" s="895"/>
      <c r="F67" s="895"/>
      <c r="G67" s="895"/>
      <c r="H67" s="895"/>
      <c r="I67" s="895"/>
      <c r="J67" s="895"/>
      <c r="K67" s="895"/>
      <c r="L67" s="895"/>
      <c r="M67" s="895"/>
      <c r="N67" s="895"/>
      <c r="O67" s="895"/>
      <c r="P67" s="895"/>
      <c r="Q67" s="895"/>
      <c r="R67" s="895"/>
      <c r="S67" s="895"/>
      <c r="T67" s="895"/>
      <c r="U67" s="895"/>
      <c r="V67" s="895"/>
      <c r="W67" s="895"/>
      <c r="X67" s="895"/>
      <c r="Y67" s="895"/>
      <c r="Z67" s="896"/>
      <c r="AA67" s="46"/>
      <c r="AB67" s="865"/>
      <c r="AC67" s="866"/>
      <c r="AD67" s="866"/>
      <c r="AE67" s="866"/>
      <c r="AF67" s="866"/>
      <c r="AG67" s="866"/>
      <c r="AH67" s="866"/>
      <c r="AI67" s="866"/>
      <c r="AJ67" s="866"/>
      <c r="AK67" s="866"/>
      <c r="AL67" s="866"/>
      <c r="AM67" s="866"/>
      <c r="AN67" s="866"/>
      <c r="AO67" s="866"/>
      <c r="AP67" s="866"/>
      <c r="AQ67" s="866"/>
      <c r="AR67" s="866"/>
      <c r="AS67" s="866"/>
      <c r="AT67" s="866"/>
      <c r="AU67" s="866"/>
      <c r="AV67" s="866"/>
      <c r="AW67" s="866"/>
      <c r="AX67" s="866"/>
      <c r="AY67" s="866"/>
      <c r="AZ67" s="866"/>
      <c r="BA67" s="866"/>
      <c r="BB67" s="867"/>
      <c r="BC67" s="45"/>
      <c r="BD67" s="3"/>
      <c r="BE67" s="7"/>
      <c r="BF67" s="667" t="s">
        <v>141</v>
      </c>
      <c r="BG67" s="668" t="s">
        <v>142</v>
      </c>
      <c r="BH67" s="669" t="s">
        <v>143</v>
      </c>
      <c r="BI67" s="201"/>
      <c r="BJ67" s="201"/>
      <c r="BK67" s="201"/>
      <c r="BL67" s="201"/>
      <c r="BM67" s="201"/>
      <c r="BN67" s="7"/>
    </row>
    <row r="68" spans="1:66" ht="15" customHeight="1" thickBot="1">
      <c r="A68" s="2"/>
      <c r="B68" s="894"/>
      <c r="C68" s="895"/>
      <c r="D68" s="895"/>
      <c r="E68" s="895"/>
      <c r="F68" s="895"/>
      <c r="G68" s="895"/>
      <c r="H68" s="895"/>
      <c r="I68" s="895"/>
      <c r="J68" s="895"/>
      <c r="K68" s="895"/>
      <c r="L68" s="895"/>
      <c r="M68" s="895"/>
      <c r="N68" s="895"/>
      <c r="O68" s="895"/>
      <c r="P68" s="895"/>
      <c r="Q68" s="895"/>
      <c r="R68" s="895"/>
      <c r="S68" s="895"/>
      <c r="T68" s="895"/>
      <c r="U68" s="895"/>
      <c r="V68" s="895"/>
      <c r="W68" s="895"/>
      <c r="X68" s="895"/>
      <c r="Y68" s="895"/>
      <c r="Z68" s="896"/>
      <c r="AA68" s="46"/>
      <c r="AB68" s="868"/>
      <c r="AC68" s="869"/>
      <c r="AD68" s="869"/>
      <c r="AE68" s="869"/>
      <c r="AF68" s="869"/>
      <c r="AG68" s="869"/>
      <c r="AH68" s="869"/>
      <c r="AI68" s="869"/>
      <c r="AJ68" s="869"/>
      <c r="AK68" s="869"/>
      <c r="AL68" s="869"/>
      <c r="AM68" s="869"/>
      <c r="AN68" s="869"/>
      <c r="AO68" s="869"/>
      <c r="AP68" s="869"/>
      <c r="AQ68" s="869"/>
      <c r="AR68" s="869"/>
      <c r="AS68" s="869"/>
      <c r="AT68" s="869"/>
      <c r="AU68" s="869"/>
      <c r="AV68" s="869"/>
      <c r="AW68" s="869"/>
      <c r="AX68" s="869"/>
      <c r="AY68" s="869"/>
      <c r="AZ68" s="869"/>
      <c r="BA68" s="869"/>
      <c r="BB68" s="870"/>
      <c r="BC68" s="45"/>
      <c r="BD68" s="3"/>
      <c r="BE68" s="7"/>
      <c r="BF68" s="667"/>
      <c r="BG68" s="668"/>
      <c r="BH68" s="670"/>
      <c r="BI68" s="201"/>
      <c r="BJ68" s="201"/>
      <c r="BK68" s="201"/>
      <c r="BL68" s="201"/>
      <c r="BM68" s="201"/>
      <c r="BN68" s="7"/>
    </row>
    <row r="69" spans="1:66" s="41" customFormat="1" ht="15" customHeight="1" thickTop="1">
      <c r="A69" s="44"/>
      <c r="B69" s="894"/>
      <c r="C69" s="895"/>
      <c r="D69" s="895"/>
      <c r="E69" s="895"/>
      <c r="F69" s="895"/>
      <c r="G69" s="895"/>
      <c r="H69" s="895"/>
      <c r="I69" s="895"/>
      <c r="J69" s="895"/>
      <c r="K69" s="895"/>
      <c r="L69" s="895"/>
      <c r="M69" s="895"/>
      <c r="N69" s="895"/>
      <c r="O69" s="895"/>
      <c r="P69" s="895"/>
      <c r="Q69" s="895"/>
      <c r="R69" s="895"/>
      <c r="S69" s="895"/>
      <c r="T69" s="895"/>
      <c r="U69" s="895"/>
      <c r="V69" s="895"/>
      <c r="W69" s="895"/>
      <c r="X69" s="895"/>
      <c r="Y69" s="895"/>
      <c r="Z69" s="896"/>
      <c r="AA69" s="35"/>
      <c r="AB69" s="591" t="s">
        <v>128</v>
      </c>
      <c r="AC69" s="591"/>
      <c r="AD69" s="591"/>
      <c r="AE69" s="591"/>
      <c r="AF69" s="591"/>
      <c r="AG69" s="591"/>
      <c r="AH69" s="591"/>
      <c r="AI69" s="591"/>
      <c r="AJ69" s="591"/>
      <c r="AK69" s="591"/>
      <c r="AL69" s="591"/>
      <c r="AM69" s="591"/>
      <c r="AN69" s="591"/>
      <c r="AO69" s="591"/>
      <c r="AP69" s="604"/>
      <c r="AQ69" s="604"/>
      <c r="AR69" s="604"/>
      <c r="AS69" s="604"/>
      <c r="AT69" s="604"/>
      <c r="AU69" s="604"/>
      <c r="AV69" s="604"/>
      <c r="AW69" s="604"/>
      <c r="AX69" s="604"/>
      <c r="AY69" s="604"/>
      <c r="AZ69" s="604"/>
      <c r="BA69" s="604"/>
      <c r="BB69" s="604"/>
      <c r="BC69" s="42"/>
      <c r="BD69" s="42"/>
      <c r="BE69" s="7"/>
      <c r="BF69" s="7"/>
      <c r="BG69" s="7"/>
      <c r="BH69" s="7"/>
      <c r="BI69" s="7"/>
      <c r="BJ69" s="7"/>
      <c r="BK69" s="7"/>
      <c r="BL69" s="7"/>
      <c r="BM69" s="7"/>
      <c r="BN69" s="7"/>
    </row>
    <row r="70" spans="1:66" s="41" customFormat="1" ht="15" customHeight="1" thickBot="1">
      <c r="A70" s="44"/>
      <c r="B70" s="897"/>
      <c r="C70" s="898"/>
      <c r="D70" s="898"/>
      <c r="E70" s="898"/>
      <c r="F70" s="898"/>
      <c r="G70" s="898"/>
      <c r="H70" s="898"/>
      <c r="I70" s="898"/>
      <c r="J70" s="898"/>
      <c r="K70" s="898"/>
      <c r="L70" s="898"/>
      <c r="M70" s="898"/>
      <c r="N70" s="898"/>
      <c r="O70" s="898"/>
      <c r="P70" s="898"/>
      <c r="Q70" s="898"/>
      <c r="R70" s="898"/>
      <c r="S70" s="898"/>
      <c r="T70" s="898"/>
      <c r="U70" s="898"/>
      <c r="V70" s="898"/>
      <c r="W70" s="898"/>
      <c r="X70" s="898"/>
      <c r="Y70" s="898"/>
      <c r="Z70" s="899"/>
      <c r="AA70" s="35"/>
      <c r="AB70" s="592"/>
      <c r="AC70" s="592"/>
      <c r="AD70" s="592"/>
      <c r="AE70" s="592"/>
      <c r="AF70" s="592"/>
      <c r="AG70" s="592"/>
      <c r="AH70" s="592"/>
      <c r="AI70" s="592"/>
      <c r="AJ70" s="592"/>
      <c r="AK70" s="592"/>
      <c r="AL70" s="592"/>
      <c r="AM70" s="592"/>
      <c r="AN70" s="592"/>
      <c r="AO70" s="592"/>
      <c r="AP70" s="605"/>
      <c r="AQ70" s="605"/>
      <c r="AR70" s="605"/>
      <c r="AS70" s="605"/>
      <c r="AT70" s="605"/>
      <c r="AU70" s="605"/>
      <c r="AV70" s="605"/>
      <c r="AW70" s="605"/>
      <c r="AX70" s="605"/>
      <c r="AY70" s="605"/>
      <c r="AZ70" s="605"/>
      <c r="BA70" s="605"/>
      <c r="BB70" s="605"/>
      <c r="BC70" s="42"/>
      <c r="BD70" s="42"/>
      <c r="BE70" s="7"/>
      <c r="BF70" s="7"/>
      <c r="BG70" s="7"/>
      <c r="BH70" s="7"/>
      <c r="BI70" s="7"/>
      <c r="BJ70" s="7"/>
      <c r="BK70" s="7"/>
      <c r="BL70" s="7"/>
      <c r="BM70" s="7"/>
      <c r="BN70" s="7"/>
    </row>
    <row r="71" spans="1:66" s="41" customFormat="1" ht="15" customHeight="1">
      <c r="A71" s="44"/>
      <c r="B71" s="858" t="s">
        <v>32</v>
      </c>
      <c r="C71" s="858"/>
      <c r="D71" s="858"/>
      <c r="E71" s="858"/>
      <c r="F71" s="858"/>
      <c r="G71" s="858"/>
      <c r="H71" s="858"/>
      <c r="I71" s="858"/>
      <c r="J71" s="858"/>
      <c r="K71" s="858"/>
      <c r="L71" s="858"/>
      <c r="M71" s="858"/>
      <c r="N71" s="858"/>
      <c r="O71" s="858"/>
      <c r="P71" s="858"/>
      <c r="Q71" s="858"/>
      <c r="R71" s="858"/>
      <c r="S71" s="858"/>
      <c r="T71" s="858"/>
      <c r="U71" s="858"/>
      <c r="V71" s="858"/>
      <c r="W71" s="858"/>
      <c r="X71" s="858"/>
      <c r="Y71" s="858"/>
      <c r="Z71" s="858"/>
      <c r="AA71" s="35"/>
      <c r="AB71" s="198"/>
      <c r="AC71" s="582" t="s">
        <v>135</v>
      </c>
      <c r="AD71" s="582"/>
      <c r="AE71" s="582"/>
      <c r="AF71" s="582"/>
      <c r="AG71" s="582"/>
      <c r="AH71" s="582"/>
      <c r="AI71" s="582"/>
      <c r="AJ71" s="582"/>
      <c r="AK71" s="582"/>
      <c r="AL71" s="582"/>
      <c r="AM71" s="582"/>
      <c r="AN71" s="582"/>
      <c r="AO71" s="582"/>
      <c r="AP71" s="582"/>
      <c r="AQ71" s="582"/>
      <c r="AR71" s="582"/>
      <c r="AS71" s="582"/>
      <c r="AT71" s="582"/>
      <c r="AU71" s="582"/>
      <c r="AV71" s="582"/>
      <c r="AW71" s="582"/>
      <c r="AX71" s="582"/>
      <c r="AY71" s="582"/>
      <c r="AZ71" s="582"/>
      <c r="BA71" s="582"/>
      <c r="BB71" s="582"/>
      <c r="BC71" s="42"/>
      <c r="BD71" s="42"/>
      <c r="BE71" s="7"/>
      <c r="BF71" s="7"/>
      <c r="BG71" s="7"/>
      <c r="BH71" s="7"/>
      <c r="BI71" s="7"/>
      <c r="BJ71" s="7"/>
      <c r="BK71" s="7"/>
      <c r="BL71" s="7"/>
      <c r="BM71" s="7"/>
      <c r="BN71" s="7"/>
    </row>
    <row r="72" spans="1:66" s="41" customFormat="1" ht="15" customHeight="1">
      <c r="A72" s="44"/>
      <c r="B72" s="858"/>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35"/>
      <c r="AB72" s="199"/>
      <c r="AC72" s="582"/>
      <c r="AD72" s="582"/>
      <c r="AE72" s="582"/>
      <c r="AF72" s="582"/>
      <c r="AG72" s="582"/>
      <c r="AH72" s="582"/>
      <c r="AI72" s="582"/>
      <c r="AJ72" s="582"/>
      <c r="AK72" s="582"/>
      <c r="AL72" s="582"/>
      <c r="AM72" s="582"/>
      <c r="AN72" s="582"/>
      <c r="AO72" s="582"/>
      <c r="AP72" s="582"/>
      <c r="AQ72" s="582"/>
      <c r="AR72" s="582"/>
      <c r="AS72" s="582"/>
      <c r="AT72" s="582"/>
      <c r="AU72" s="582"/>
      <c r="AV72" s="582"/>
      <c r="AW72" s="582"/>
      <c r="AX72" s="582"/>
      <c r="AY72" s="582"/>
      <c r="AZ72" s="582"/>
      <c r="BA72" s="582"/>
      <c r="BB72" s="582"/>
      <c r="BC72" s="42"/>
      <c r="BD72" s="42"/>
    </row>
    <row r="73" spans="1:66" ht="15" customHeight="1">
      <c r="A73" s="2"/>
      <c r="C73" s="789" t="s">
        <v>8</v>
      </c>
      <c r="D73" s="789"/>
      <c r="E73" s="789"/>
      <c r="F73" s="789"/>
      <c r="G73" s="789"/>
      <c r="H73" s="789"/>
      <c r="I73" s="789"/>
      <c r="J73" s="789"/>
      <c r="K73" s="789"/>
      <c r="L73" s="789"/>
      <c r="M73" s="789"/>
      <c r="N73" s="789"/>
      <c r="O73" s="789"/>
      <c r="P73" s="789"/>
      <c r="Q73" s="789"/>
      <c r="R73" s="789"/>
      <c r="S73" s="789"/>
      <c r="T73" s="789"/>
      <c r="U73" s="789"/>
      <c r="V73" s="789"/>
      <c r="W73" s="789"/>
      <c r="X73" s="789"/>
      <c r="Y73" s="789"/>
      <c r="AA73" s="3"/>
      <c r="AB73" s="37"/>
      <c r="AC73" s="772" t="str">
        <f>IF(OR(AW101&lt;&gt;0,'②異動情報・学校情報・機構に送付が必要な場合（学校入力用）'!V68=""),"",'②異動情報・学校情報・機構に送付が必要な場合（学校入力用）'!V68)</f>
        <v/>
      </c>
      <c r="AD73" s="772"/>
      <c r="AE73" s="556" t="s">
        <v>31</v>
      </c>
      <c r="AF73" s="556"/>
      <c r="AG73" s="556"/>
      <c r="AH73" s="556"/>
      <c r="AI73" s="556"/>
      <c r="AJ73" s="39"/>
      <c r="AK73" s="40"/>
      <c r="AL73" s="40"/>
      <c r="AM73" s="310"/>
      <c r="AN73" s="310"/>
      <c r="AO73" s="310"/>
      <c r="AP73" s="310"/>
      <c r="AQ73" s="310"/>
      <c r="AS73" s="40"/>
      <c r="AT73" s="40"/>
      <c r="AU73" s="39"/>
      <c r="AV73" s="39"/>
      <c r="AW73" s="39"/>
      <c r="AX73" s="39"/>
      <c r="AY73" s="39"/>
      <c r="AZ73" s="39"/>
      <c r="BA73" s="39"/>
      <c r="BB73" s="39"/>
      <c r="BC73" s="38"/>
      <c r="BD73" s="35"/>
    </row>
    <row r="74" spans="1:66" ht="15" customHeight="1">
      <c r="A74" s="2"/>
      <c r="B74" s="3"/>
      <c r="C74" s="789"/>
      <c r="D74" s="789"/>
      <c r="E74" s="789"/>
      <c r="F74" s="789"/>
      <c r="G74" s="789"/>
      <c r="H74" s="789"/>
      <c r="I74" s="789"/>
      <c r="J74" s="789"/>
      <c r="K74" s="789"/>
      <c r="L74" s="789"/>
      <c r="M74" s="789"/>
      <c r="N74" s="789"/>
      <c r="O74" s="789"/>
      <c r="P74" s="789"/>
      <c r="Q74" s="789"/>
      <c r="R74" s="789"/>
      <c r="S74" s="789"/>
      <c r="T74" s="789"/>
      <c r="U74" s="789"/>
      <c r="V74" s="789"/>
      <c r="W74" s="789"/>
      <c r="X74" s="789"/>
      <c r="Y74" s="789"/>
      <c r="Z74" s="3"/>
      <c r="AA74" s="3"/>
      <c r="AB74" s="37"/>
      <c r="AC74" s="772"/>
      <c r="AD74" s="772"/>
      <c r="AE74" s="556"/>
      <c r="AF74" s="556"/>
      <c r="AG74" s="556"/>
      <c r="AH74" s="556"/>
      <c r="AI74" s="556"/>
      <c r="AJ74" s="39"/>
      <c r="AK74" s="40"/>
      <c r="AL74" s="40"/>
      <c r="AM74" s="310"/>
      <c r="AN74" s="310"/>
      <c r="AO74" s="310"/>
      <c r="AP74" s="310"/>
      <c r="AQ74" s="310"/>
      <c r="AS74" s="40"/>
      <c r="AT74" s="40"/>
      <c r="AU74" s="39"/>
      <c r="AV74" s="39"/>
      <c r="AW74" s="39"/>
      <c r="AX74" s="39"/>
      <c r="AY74" s="39"/>
      <c r="AZ74" s="39"/>
      <c r="BA74" s="39"/>
      <c r="BB74" s="39"/>
      <c r="BC74" s="38"/>
      <c r="BD74" s="35"/>
      <c r="BE74" s="7"/>
      <c r="BF74" s="7"/>
      <c r="BG74" s="7"/>
      <c r="BH74" s="7"/>
    </row>
    <row r="75" spans="1:66" ht="15" customHeight="1">
      <c r="A75" s="2"/>
      <c r="B75" s="3"/>
      <c r="C75" s="3"/>
      <c r="D75" s="775" t="s">
        <v>30</v>
      </c>
      <c r="E75" s="775"/>
      <c r="F75" s="775"/>
      <c r="G75" s="775"/>
      <c r="H75" s="775"/>
      <c r="I75" s="775"/>
      <c r="J75" s="771" t="str">
        <f>IF(AW101&lt;&gt;0,"",'②異動情報・学校情報・機構に送付が必要な場合（学校入力用）'!CU41)</f>
        <v/>
      </c>
      <c r="K75" s="771"/>
      <c r="L75" s="771"/>
      <c r="M75" s="771"/>
      <c r="N75" s="770" t="s">
        <v>7</v>
      </c>
      <c r="O75" s="771" t="str">
        <f>IF(AW101&lt;&gt;0,"",'②異動情報・学校情報・機構に送付が必要な場合（学校入力用）'!CW41)</f>
        <v/>
      </c>
      <c r="P75" s="771"/>
      <c r="Q75" s="771"/>
      <c r="R75" s="770" t="s">
        <v>6</v>
      </c>
      <c r="S75" s="771" t="str">
        <f>IF(AW101&lt;&gt;0,"",'②異動情報・学校情報・機構に送付が必要な場合（学校入力用）'!CY41)</f>
        <v/>
      </c>
      <c r="T75" s="771"/>
      <c r="U75" s="771"/>
      <c r="V75" s="770" t="s">
        <v>5</v>
      </c>
      <c r="W75" s="309"/>
      <c r="X75" s="309"/>
      <c r="Y75" s="309"/>
      <c r="Z75" s="3"/>
      <c r="AA75" s="3"/>
      <c r="AB75" s="37"/>
      <c r="AC75" s="37"/>
      <c r="AD75" s="37"/>
      <c r="AE75" s="37"/>
      <c r="AF75" s="37"/>
      <c r="AG75" s="37"/>
      <c r="AH75" s="37"/>
      <c r="AI75" s="37"/>
      <c r="AJ75" s="37"/>
      <c r="AK75" s="37"/>
      <c r="AL75" s="37"/>
      <c r="AM75" s="37"/>
      <c r="AN75" s="37"/>
      <c r="AO75" s="37"/>
      <c r="AP75" s="37"/>
      <c r="AQ75" s="760"/>
      <c r="AR75" s="760"/>
      <c r="AS75" s="760"/>
      <c r="AT75" s="37"/>
      <c r="AU75" s="37"/>
      <c r="AV75" s="37"/>
      <c r="AW75" s="37"/>
      <c r="AX75" s="37"/>
      <c r="AY75" s="37"/>
      <c r="AZ75" s="37"/>
      <c r="BA75" s="37"/>
      <c r="BB75" s="37"/>
      <c r="BC75" s="37"/>
      <c r="BD75" s="35"/>
    </row>
    <row r="76" spans="1:66" ht="15" customHeight="1">
      <c r="A76" s="2"/>
      <c r="B76" s="3"/>
      <c r="C76" s="3"/>
      <c r="D76" s="775"/>
      <c r="E76" s="775"/>
      <c r="F76" s="775"/>
      <c r="G76" s="775"/>
      <c r="H76" s="775"/>
      <c r="I76" s="775"/>
      <c r="J76" s="771"/>
      <c r="K76" s="771"/>
      <c r="L76" s="771"/>
      <c r="M76" s="771"/>
      <c r="N76" s="770"/>
      <c r="O76" s="771"/>
      <c r="P76" s="771"/>
      <c r="Q76" s="771"/>
      <c r="R76" s="770"/>
      <c r="S76" s="771"/>
      <c r="T76" s="771"/>
      <c r="U76" s="771"/>
      <c r="V76" s="770"/>
      <c r="W76" s="309"/>
      <c r="X76" s="309"/>
      <c r="Y76" s="309"/>
      <c r="Z76" s="309"/>
      <c r="AA76" s="3"/>
      <c r="AB76" s="37"/>
      <c r="AC76" s="772" t="str">
        <f>IF(OR(AW101&lt;&gt;0,'②異動情報・学校情報・機構に送付が必要な場合（学校入力用）'!V72=""),"",'②異動情報・学校情報・機構に送付が必要な場合（学校入力用）'!V72)</f>
        <v/>
      </c>
      <c r="AD76" s="772"/>
      <c r="AE76" s="593" t="s">
        <v>15</v>
      </c>
      <c r="AF76" s="556"/>
      <c r="AG76" s="556"/>
      <c r="AH76" s="594" t="str">
        <f>IF(OR(AW101&lt;&gt;0,'②異動情報・学校情報・機構に送付が必要な場合（学校入力用）'!AA72=""),"",'②異動情報・学校情報・機構に送付が必要な場合（学校入力用）'!AA72)</f>
        <v/>
      </c>
      <c r="AI76" s="595"/>
      <c r="AJ76" s="595"/>
      <c r="AK76" s="595"/>
      <c r="AL76" s="595"/>
      <c r="AM76" s="595"/>
      <c r="AN76" s="595"/>
      <c r="AO76" s="595"/>
      <c r="AP76" s="595"/>
      <c r="AQ76" s="595"/>
      <c r="AR76" s="595"/>
      <c r="AS76" s="595"/>
      <c r="AT76" s="595"/>
      <c r="AU76" s="595"/>
      <c r="AV76" s="595"/>
      <c r="AW76" s="595"/>
      <c r="AX76" s="595"/>
      <c r="AY76" s="595"/>
      <c r="AZ76" s="595"/>
      <c r="BA76" s="596"/>
      <c r="BD76" s="35"/>
    </row>
    <row r="77" spans="1:66" ht="15" customHeight="1">
      <c r="A77" s="2"/>
      <c r="B77" s="3"/>
      <c r="Z77" s="309"/>
      <c r="AA77" s="3"/>
      <c r="AB77" s="37"/>
      <c r="AC77" s="772"/>
      <c r="AD77" s="772"/>
      <c r="AE77" s="593"/>
      <c r="AF77" s="556"/>
      <c r="AG77" s="556"/>
      <c r="AH77" s="597"/>
      <c r="AI77" s="598"/>
      <c r="AJ77" s="598"/>
      <c r="AK77" s="598"/>
      <c r="AL77" s="598"/>
      <c r="AM77" s="598"/>
      <c r="AN77" s="598"/>
      <c r="AO77" s="598"/>
      <c r="AP77" s="598"/>
      <c r="AQ77" s="598"/>
      <c r="AR77" s="598"/>
      <c r="AS77" s="598"/>
      <c r="AT77" s="598"/>
      <c r="AU77" s="598"/>
      <c r="AV77" s="598"/>
      <c r="AW77" s="598"/>
      <c r="AX77" s="598"/>
      <c r="AY77" s="598"/>
      <c r="AZ77" s="598"/>
      <c r="BA77" s="599"/>
      <c r="BD77" s="35"/>
      <c r="BE77" s="7"/>
      <c r="BF77" s="7"/>
      <c r="BG77" s="7"/>
      <c r="BH77" s="7"/>
    </row>
    <row r="78" spans="1:66" ht="15" customHeight="1">
      <c r="A78" s="2"/>
      <c r="B78" s="3"/>
      <c r="C78" s="3"/>
      <c r="D78" s="775" t="s">
        <v>4</v>
      </c>
      <c r="E78" s="775"/>
      <c r="F78" s="775"/>
      <c r="G78" s="775"/>
      <c r="H78" s="775"/>
      <c r="I78" s="775"/>
      <c r="J78" s="751" t="str">
        <f>IF('②異動情報・学校情報・機構に送付が必要な場合（学校入力用）'!AA48="","",'②異動情報・学校情報・機構に送付が必要な場合（学校入力用）'!AA48)</f>
        <v/>
      </c>
      <c r="K78" s="751"/>
      <c r="L78" s="751"/>
      <c r="M78" s="751"/>
      <c r="N78" s="751"/>
      <c r="O78" s="751"/>
      <c r="P78" s="751"/>
      <c r="Q78" s="751"/>
      <c r="R78" s="751"/>
      <c r="S78" s="751"/>
      <c r="T78" s="751"/>
      <c r="U78" s="751"/>
      <c r="V78" s="751"/>
      <c r="W78" s="751"/>
      <c r="X78" s="751"/>
      <c r="Y78" s="751"/>
      <c r="Z78" s="751"/>
      <c r="AA78" s="3"/>
      <c r="AB78" s="34"/>
      <c r="AC78" s="34"/>
      <c r="AD78" s="34"/>
      <c r="AE78" s="34"/>
      <c r="AF78" s="34"/>
      <c r="AG78" s="33"/>
      <c r="AH78" s="33"/>
      <c r="AI78" s="33"/>
      <c r="AJ78" s="33"/>
      <c r="AK78" s="31"/>
      <c r="AL78" s="31"/>
      <c r="AM78" s="31"/>
      <c r="AN78" s="31"/>
      <c r="AO78" s="31"/>
      <c r="AP78" s="31"/>
      <c r="AQ78" s="31"/>
      <c r="AR78" s="32"/>
      <c r="AS78" s="31"/>
      <c r="AT78" s="31"/>
      <c r="AU78" s="31"/>
      <c r="AV78" s="31"/>
      <c r="AW78" s="31"/>
      <c r="AX78" s="31"/>
      <c r="AY78" s="31"/>
      <c r="AZ78" s="31"/>
      <c r="BA78" s="31"/>
      <c r="BB78" s="31"/>
      <c r="BC78" s="31"/>
      <c r="BD78" s="31"/>
      <c r="BE78" s="7"/>
      <c r="BF78" s="7"/>
      <c r="BG78" s="7"/>
      <c r="BH78" s="7"/>
    </row>
    <row r="79" spans="1:66" ht="15" customHeight="1">
      <c r="A79" s="2"/>
      <c r="B79" s="3"/>
      <c r="C79" s="3"/>
      <c r="D79" s="775"/>
      <c r="E79" s="775"/>
      <c r="F79" s="775"/>
      <c r="G79" s="775"/>
      <c r="H79" s="775"/>
      <c r="I79" s="775"/>
      <c r="J79" s="751"/>
      <c r="K79" s="751"/>
      <c r="L79" s="751"/>
      <c r="M79" s="751"/>
      <c r="N79" s="751"/>
      <c r="O79" s="751"/>
      <c r="P79" s="751"/>
      <c r="Q79" s="751"/>
      <c r="R79" s="751"/>
      <c r="S79" s="751"/>
      <c r="T79" s="751"/>
      <c r="U79" s="751"/>
      <c r="V79" s="751"/>
      <c r="W79" s="751"/>
      <c r="X79" s="751"/>
      <c r="Y79" s="751"/>
      <c r="Z79" s="751"/>
      <c r="AA79" s="30"/>
      <c r="AB79" s="29"/>
      <c r="AC79" s="29"/>
      <c r="AD79" s="590" t="s">
        <v>136</v>
      </c>
      <c r="AE79" s="590"/>
      <c r="AF79" s="590"/>
      <c r="AG79" s="590"/>
      <c r="AH79" s="590"/>
      <c r="AI79" s="590"/>
      <c r="AJ79" s="590"/>
      <c r="AK79" s="590"/>
      <c r="AL79" s="590" t="s">
        <v>29</v>
      </c>
      <c r="AM79" s="590"/>
      <c r="AN79" s="590"/>
      <c r="AO79" s="590"/>
      <c r="AP79" s="590"/>
      <c r="AQ79" s="590"/>
      <c r="AR79" s="590"/>
      <c r="AS79" s="590"/>
      <c r="AT79" s="590"/>
      <c r="AU79" s="590"/>
      <c r="AV79" s="590"/>
      <c r="AW79" s="590"/>
      <c r="AX79" s="857" t="s">
        <v>28</v>
      </c>
      <c r="AY79" s="590"/>
      <c r="AZ79" s="590"/>
      <c r="BA79" s="590"/>
      <c r="BC79" s="29"/>
      <c r="BD79" s="7"/>
      <c r="BE79" s="7"/>
      <c r="BF79" s="7"/>
      <c r="BG79" s="7"/>
      <c r="BH79" s="7"/>
    </row>
    <row r="80" spans="1:66" ht="15" customHeight="1">
      <c r="A80" s="2"/>
      <c r="B80" s="3"/>
      <c r="C80" s="3"/>
      <c r="D80" s="774" t="s">
        <v>27</v>
      </c>
      <c r="E80" s="774"/>
      <c r="F80" s="774"/>
      <c r="G80" s="774"/>
      <c r="H80" s="774"/>
      <c r="I80" s="774"/>
      <c r="J80" s="770" t="str">
        <f>IF('②異動情報・学校情報・機構に送付が必要な場合（学校入力用）'!AA50="","",'②異動情報・学校情報・機構に送付が必要な場合（学校入力用）'!AA50)</f>
        <v/>
      </c>
      <c r="K80" s="770"/>
      <c r="L80" s="770"/>
      <c r="M80" s="770"/>
      <c r="N80" s="770"/>
      <c r="O80" s="770"/>
      <c r="P80" s="770"/>
      <c r="Q80" s="770"/>
      <c r="R80" s="770"/>
      <c r="S80" s="770"/>
      <c r="T80" s="770"/>
      <c r="U80" s="770"/>
      <c r="V80" s="770"/>
      <c r="W80" s="770"/>
      <c r="X80" s="770"/>
      <c r="Y80" s="770"/>
      <c r="Z80" s="770"/>
      <c r="AA80" s="30"/>
      <c r="AB80" s="29"/>
      <c r="AC80" s="29"/>
      <c r="AD80" s="787" t="str">
        <f>IF('②異動情報・学校情報・機構に送付が必要な場合（学校入力用）'!AA52="","",'②異動情報・学校情報・機構に送付が必要な場合（学校入力用）'!AA52)&amp;CHAR(10)&amp;IF('②異動情報・学校情報・機構に送付が必要な場合（学校入力用）'!AA54="","","("&amp;'②異動情報・学校情報・機構に送付が必要な場合（学校入力用）'!AA54&amp;")")</f>
        <v xml:space="preserve">
</v>
      </c>
      <c r="AE80" s="787"/>
      <c r="AF80" s="787"/>
      <c r="AG80" s="787"/>
      <c r="AH80" s="787"/>
      <c r="AI80" s="787"/>
      <c r="AJ80" s="787"/>
      <c r="AK80" s="787"/>
      <c r="AL80" s="788" t="str">
        <f>MID('②異動情報・学校情報・機構に送付が必要な場合（学校入力用）'!AA56,1,1)</f>
        <v/>
      </c>
      <c r="AM80" s="748"/>
      <c r="AN80" s="748" t="str">
        <f>MID('②異動情報・学校情報・機構に送付が必要な場合（学校入力用）'!AA56,2,1)</f>
        <v/>
      </c>
      <c r="AO80" s="748"/>
      <c r="AP80" s="748" t="str">
        <f>MID('②異動情報・学校情報・機構に送付が必要な場合（学校入力用）'!AA56,3,1)</f>
        <v/>
      </c>
      <c r="AQ80" s="748"/>
      <c r="AR80" s="748" t="str">
        <f>MID('②異動情報・学校情報・機構に送付が必要な場合（学校入力用）'!AA56,4,1)</f>
        <v/>
      </c>
      <c r="AS80" s="748"/>
      <c r="AT80" s="748" t="str">
        <f>MID('②異動情報・学校情報・機構に送付が必要な場合（学校入力用）'!AA56,5,1)</f>
        <v/>
      </c>
      <c r="AU80" s="748"/>
      <c r="AV80" s="748" t="str">
        <f>MID('②異動情報・学校情報・機構に送付が必要な場合（学校入力用）'!AA56,6,1)</f>
        <v/>
      </c>
      <c r="AW80" s="749"/>
      <c r="AX80" s="600" t="str">
        <f>ASC(MID('②異動情報・学校情報・機構に送付が必要な場合（学校入力用）'!AA58,1,1))</f>
        <v/>
      </c>
      <c r="AY80" s="601"/>
      <c r="AZ80" s="602" t="str">
        <f>ASC(MID('②異動情報・学校情報・機構に送付が必要な場合（学校入力用）'!AA58,2,1))</f>
        <v/>
      </c>
      <c r="BA80" s="603"/>
      <c r="BB80" s="29"/>
      <c r="BC80" s="29"/>
      <c r="BD80" s="7"/>
      <c r="BE80" s="7"/>
      <c r="BF80" s="7"/>
    </row>
    <row r="81" spans="1:66" ht="15" customHeight="1">
      <c r="A81" s="2"/>
      <c r="B81" s="3"/>
      <c r="C81" s="26"/>
      <c r="D81" s="774"/>
      <c r="E81" s="774"/>
      <c r="F81" s="774"/>
      <c r="G81" s="774"/>
      <c r="H81" s="774"/>
      <c r="I81" s="774"/>
      <c r="J81" s="770"/>
      <c r="K81" s="770"/>
      <c r="L81" s="770"/>
      <c r="M81" s="770"/>
      <c r="N81" s="770"/>
      <c r="O81" s="770"/>
      <c r="P81" s="770"/>
      <c r="Q81" s="770"/>
      <c r="R81" s="770"/>
      <c r="S81" s="770"/>
      <c r="T81" s="770"/>
      <c r="U81" s="770"/>
      <c r="V81" s="770"/>
      <c r="W81" s="770"/>
      <c r="X81" s="770"/>
      <c r="Y81" s="770"/>
      <c r="Z81" s="770"/>
      <c r="AA81" s="30"/>
      <c r="AB81" s="29"/>
      <c r="AC81" s="29"/>
      <c r="AD81" s="787"/>
      <c r="AE81" s="787"/>
      <c r="AF81" s="787"/>
      <c r="AG81" s="787"/>
      <c r="AH81" s="787"/>
      <c r="AI81" s="787"/>
      <c r="AJ81" s="787"/>
      <c r="AK81" s="787"/>
      <c r="AL81" s="788"/>
      <c r="AM81" s="748"/>
      <c r="AN81" s="748"/>
      <c r="AO81" s="748"/>
      <c r="AP81" s="748"/>
      <c r="AQ81" s="748"/>
      <c r="AR81" s="748"/>
      <c r="AS81" s="748"/>
      <c r="AT81" s="748"/>
      <c r="AU81" s="748"/>
      <c r="AV81" s="748"/>
      <c r="AW81" s="749"/>
      <c r="AX81" s="600"/>
      <c r="AY81" s="601"/>
      <c r="AZ81" s="602"/>
      <c r="BA81" s="603"/>
      <c r="BB81" s="29"/>
      <c r="BC81" s="29"/>
      <c r="BD81" s="7"/>
      <c r="BE81" s="7"/>
      <c r="BF81" s="7"/>
    </row>
    <row r="82" spans="1:66" ht="15" customHeight="1">
      <c r="A82" s="2"/>
      <c r="B82" s="3"/>
      <c r="D82" s="607" t="s">
        <v>26</v>
      </c>
      <c r="E82" s="607"/>
      <c r="F82" s="607"/>
      <c r="G82" s="607"/>
      <c r="H82" s="607"/>
      <c r="I82" s="607"/>
      <c r="J82" s="607"/>
      <c r="K82" s="607"/>
      <c r="L82" s="607"/>
      <c r="M82" s="607"/>
      <c r="N82" s="607"/>
      <c r="O82" s="607"/>
      <c r="P82" s="607"/>
      <c r="Q82" s="607"/>
      <c r="R82" s="607"/>
      <c r="S82" s="607"/>
      <c r="T82" s="607"/>
      <c r="U82" s="607"/>
      <c r="V82" s="607"/>
      <c r="Z82" s="3"/>
      <c r="AA82" s="30"/>
      <c r="AB82" s="29"/>
      <c r="AC82" s="29"/>
      <c r="AD82" s="787"/>
      <c r="AE82" s="787"/>
      <c r="AF82" s="787"/>
      <c r="AG82" s="787"/>
      <c r="AH82" s="787"/>
      <c r="AI82" s="787"/>
      <c r="AJ82" s="787"/>
      <c r="AK82" s="787"/>
      <c r="AL82" s="788"/>
      <c r="AM82" s="748"/>
      <c r="AN82" s="748"/>
      <c r="AO82" s="748"/>
      <c r="AP82" s="748"/>
      <c r="AQ82" s="748"/>
      <c r="AR82" s="748"/>
      <c r="AS82" s="748"/>
      <c r="AT82" s="748"/>
      <c r="AU82" s="748"/>
      <c r="AV82" s="748"/>
      <c r="AW82" s="749"/>
      <c r="AX82" s="600"/>
      <c r="AY82" s="601"/>
      <c r="AZ82" s="602"/>
      <c r="BA82" s="603"/>
      <c r="BB82" s="29"/>
      <c r="BC82" s="29"/>
      <c r="BD82" s="7"/>
      <c r="BE82" s="7"/>
      <c r="BF82" s="7"/>
    </row>
    <row r="83" spans="1:66" ht="15" customHeight="1">
      <c r="A83" s="2"/>
      <c r="B83" s="26"/>
      <c r="D83" s="607"/>
      <c r="E83" s="607"/>
      <c r="F83" s="607"/>
      <c r="G83" s="607"/>
      <c r="H83" s="607"/>
      <c r="I83" s="607"/>
      <c r="J83" s="607"/>
      <c r="K83" s="607"/>
      <c r="L83" s="607"/>
      <c r="M83" s="607"/>
      <c r="N83" s="607"/>
      <c r="O83" s="607"/>
      <c r="P83" s="607"/>
      <c r="Q83" s="607"/>
      <c r="R83" s="607"/>
      <c r="S83" s="607"/>
      <c r="T83" s="607"/>
      <c r="U83" s="607"/>
      <c r="V83" s="607"/>
      <c r="Z83" s="3"/>
      <c r="AA83" s="3"/>
      <c r="AB83" s="3"/>
      <c r="AC83" s="3"/>
      <c r="AD83" s="27"/>
      <c r="AE83" s="28"/>
      <c r="AF83" s="28"/>
      <c r="AG83" s="28"/>
      <c r="AH83" s="27"/>
      <c r="AI83" s="27"/>
      <c r="AJ83" s="27"/>
      <c r="AK83" s="27"/>
      <c r="AL83" s="27"/>
      <c r="AM83" s="27"/>
      <c r="AN83" s="27"/>
      <c r="AO83" s="27"/>
      <c r="AP83" s="27"/>
      <c r="AQ83" s="27"/>
      <c r="AR83" s="27"/>
      <c r="AS83" s="27"/>
      <c r="AT83" s="27"/>
      <c r="AU83" s="27"/>
      <c r="AV83" s="27"/>
      <c r="AW83" s="27"/>
      <c r="AX83" s="27"/>
      <c r="AY83" s="27"/>
      <c r="AZ83" s="27"/>
      <c r="BA83" s="27"/>
      <c r="BB83" s="27"/>
      <c r="BC83" s="26"/>
      <c r="BD83" s="7"/>
      <c r="BE83" s="7"/>
      <c r="BF83" s="7"/>
    </row>
    <row r="84" spans="1:66" ht="15" customHeight="1">
      <c r="A84" s="2"/>
      <c r="B84" s="26"/>
      <c r="C84" s="26"/>
      <c r="D84" s="26"/>
      <c r="E84" s="3"/>
      <c r="F84" s="3"/>
      <c r="G84" s="3"/>
      <c r="H84" s="3"/>
      <c r="I84" s="3"/>
      <c r="J84" s="3"/>
      <c r="K84" s="3"/>
      <c r="L84" s="3"/>
      <c r="M84" s="3"/>
      <c r="N84" s="3"/>
      <c r="O84" s="3"/>
      <c r="P84" s="3"/>
      <c r="Q84" s="3"/>
      <c r="R84" s="3"/>
      <c r="S84" s="3"/>
      <c r="T84" s="3"/>
      <c r="U84" s="3"/>
      <c r="V84" s="3"/>
      <c r="W84" s="3"/>
      <c r="X84" s="3"/>
      <c r="Y84" s="3"/>
      <c r="Z84" s="3"/>
      <c r="AA84" s="3"/>
      <c r="AB84" s="3"/>
      <c r="AC84" s="3"/>
      <c r="AD84" s="27"/>
      <c r="AE84" s="28"/>
      <c r="AF84" s="28"/>
      <c r="AG84" s="28"/>
      <c r="AH84" s="27"/>
      <c r="AI84" s="27"/>
      <c r="AJ84" s="27"/>
      <c r="AK84" s="27"/>
      <c r="AL84" s="27"/>
      <c r="AM84" s="27"/>
      <c r="AN84" s="27"/>
      <c r="AO84" s="27"/>
      <c r="AP84" s="27"/>
      <c r="AQ84" s="27"/>
      <c r="AR84" s="27"/>
      <c r="AS84" s="27"/>
      <c r="AT84" s="27"/>
      <c r="AU84" s="27"/>
      <c r="AV84" s="27"/>
      <c r="AW84" s="27"/>
      <c r="AX84" s="27"/>
      <c r="AY84" s="27"/>
      <c r="AZ84" s="27"/>
      <c r="BA84" s="27"/>
      <c r="BB84" s="27"/>
      <c r="BC84" s="26"/>
      <c r="BD84" s="7"/>
      <c r="BE84" s="7"/>
      <c r="BF84" s="7"/>
    </row>
    <row r="85" spans="1:66" ht="15" customHeight="1">
      <c r="A85" s="2"/>
      <c r="B85" s="26"/>
      <c r="C85" s="26"/>
      <c r="D85" s="26"/>
      <c r="E85" s="3"/>
      <c r="F85" s="3"/>
      <c r="G85" s="3"/>
      <c r="H85" s="3"/>
      <c r="I85" s="3"/>
      <c r="J85" s="3"/>
      <c r="K85" s="3"/>
      <c r="L85" s="3"/>
      <c r="M85" s="3"/>
      <c r="N85" s="3"/>
      <c r="O85" s="3"/>
      <c r="P85" s="3"/>
      <c r="Q85" s="3"/>
      <c r="R85" s="3"/>
      <c r="S85" s="3"/>
      <c r="T85" s="3"/>
      <c r="U85" s="3"/>
      <c r="V85" s="3"/>
      <c r="W85" s="3"/>
      <c r="X85" s="3"/>
      <c r="Y85" s="3"/>
      <c r="Z85" s="3"/>
      <c r="AA85" s="3"/>
      <c r="AB85" s="3"/>
      <c r="AC85" s="3"/>
      <c r="AD85" s="27"/>
      <c r="AE85" s="28"/>
      <c r="AF85" s="28"/>
      <c r="AG85" s="28"/>
      <c r="AH85" s="27"/>
      <c r="AI85" s="27"/>
      <c r="AJ85" s="27"/>
      <c r="AK85" s="27"/>
      <c r="AL85" s="27"/>
      <c r="AM85" s="27"/>
      <c r="AN85" s="27"/>
      <c r="AO85" s="27"/>
      <c r="AP85" s="27"/>
      <c r="AQ85" s="27"/>
      <c r="AR85" s="27"/>
      <c r="AS85" s="27"/>
      <c r="AT85" s="27"/>
      <c r="AU85" s="27"/>
      <c r="AV85" s="27"/>
      <c r="AW85" s="27"/>
      <c r="AX85" s="27"/>
      <c r="AY85" s="27"/>
      <c r="AZ85" s="27"/>
      <c r="BA85" s="27"/>
      <c r="BB85" s="27"/>
      <c r="BC85" s="26"/>
      <c r="BD85" s="7"/>
      <c r="BE85" s="7"/>
      <c r="BF85" s="7"/>
    </row>
    <row r="86" spans="1:66" ht="15" customHeight="1">
      <c r="A86" s="2"/>
      <c r="B86" s="26"/>
      <c r="C86" s="26"/>
      <c r="D86" s="26"/>
      <c r="E86" s="3"/>
      <c r="F86" s="3"/>
      <c r="G86" s="3"/>
      <c r="H86" s="3"/>
      <c r="I86" s="3"/>
      <c r="J86" s="3"/>
      <c r="K86" s="3"/>
      <c r="L86" s="3"/>
      <c r="M86" s="3"/>
      <c r="N86" s="3"/>
      <c r="O86" s="3"/>
      <c r="P86" s="3"/>
      <c r="Q86" s="3"/>
      <c r="R86" s="3"/>
      <c r="S86" s="3"/>
      <c r="T86" s="3"/>
      <c r="U86" s="3"/>
      <c r="V86" s="3"/>
      <c r="W86" s="3"/>
      <c r="X86" s="3"/>
      <c r="Y86" s="3"/>
      <c r="Z86" s="3"/>
      <c r="AA86" s="3"/>
      <c r="AB86" s="3"/>
      <c r="AC86" s="3"/>
      <c r="AD86" s="27"/>
      <c r="AE86" s="28"/>
      <c r="AF86" s="28"/>
      <c r="AG86" s="28"/>
      <c r="AH86" s="27"/>
      <c r="AI86" s="27"/>
      <c r="AJ86" s="27"/>
      <c r="AK86" s="27"/>
      <c r="AL86" s="27"/>
      <c r="AM86" s="27"/>
      <c r="AN86" s="27"/>
      <c r="AO86" s="27"/>
      <c r="AP86" s="27"/>
      <c r="AQ86" s="27"/>
      <c r="AR86" s="27"/>
      <c r="AS86" s="27"/>
      <c r="AT86" s="27"/>
      <c r="AU86" s="27"/>
      <c r="AV86" s="27"/>
      <c r="AW86" s="27"/>
      <c r="AX86" s="27"/>
      <c r="AY86" s="27"/>
      <c r="AZ86" s="27"/>
      <c r="BA86" s="27"/>
      <c r="BB86" s="27"/>
      <c r="BC86" s="26"/>
      <c r="BD86" s="7"/>
      <c r="BE86" s="7"/>
      <c r="BF86" s="7"/>
    </row>
    <row r="87" spans="1:66" ht="1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10"/>
      <c r="BD87" s="7"/>
      <c r="BE87" s="7"/>
      <c r="BF87" s="7"/>
    </row>
    <row r="88" spans="1:66" ht="15" customHeight="1">
      <c r="A88" s="2"/>
      <c r="B88" s="25" t="s">
        <v>25</v>
      </c>
      <c r="C88" s="25"/>
      <c r="D88" s="25"/>
      <c r="E88" s="25"/>
      <c r="F88" s="25"/>
      <c r="G88" s="25"/>
      <c r="H88" s="25"/>
      <c r="I88" s="25"/>
      <c r="J88" s="25"/>
      <c r="K88" s="25"/>
      <c r="L88" s="25"/>
      <c r="M88" s="25"/>
      <c r="N88" s="25"/>
      <c r="O88" s="25"/>
      <c r="P88" s="25"/>
      <c r="Q88" s="25"/>
      <c r="R88" s="25"/>
      <c r="S88" s="25"/>
      <c r="T88" s="25"/>
      <c r="U88" s="23"/>
      <c r="V88" s="23"/>
      <c r="W88" s="23"/>
      <c r="X88" s="23"/>
      <c r="Y88" s="23"/>
      <c r="Z88" s="23"/>
      <c r="AA88" s="24"/>
      <c r="AB88" s="24"/>
      <c r="AC88" s="24"/>
      <c r="AD88" s="23"/>
      <c r="AE88" s="23"/>
      <c r="AF88" s="23"/>
      <c r="AG88" s="23"/>
      <c r="AH88" s="23"/>
      <c r="AI88" s="23"/>
      <c r="AJ88" s="23"/>
      <c r="AK88" s="23"/>
      <c r="AL88" s="23"/>
      <c r="AM88" s="23"/>
      <c r="AN88" s="23"/>
      <c r="AO88" s="23"/>
      <c r="AP88" s="23"/>
      <c r="AQ88" s="23"/>
      <c r="AR88" s="23"/>
      <c r="AS88" s="23"/>
      <c r="AT88" s="23"/>
      <c r="AU88" s="23"/>
      <c r="AV88" s="23"/>
      <c r="AW88" s="23"/>
      <c r="AX88" s="22"/>
      <c r="AY88" s="22"/>
      <c r="AZ88" s="22"/>
      <c r="BA88" s="22"/>
      <c r="BB88" s="21"/>
      <c r="BC88" s="10"/>
      <c r="BD88" s="7"/>
      <c r="BE88" s="7"/>
      <c r="BF88" s="7"/>
    </row>
    <row r="89" spans="1:66" ht="7.5" customHeight="1">
      <c r="A89" s="2"/>
      <c r="B89" s="752" t="s">
        <v>24</v>
      </c>
      <c r="C89" s="753"/>
      <c r="D89" s="753"/>
      <c r="E89" s="753"/>
      <c r="F89" s="753"/>
      <c r="G89" s="753"/>
      <c r="H89" s="753"/>
      <c r="I89" s="754"/>
      <c r="J89" s="188"/>
      <c r="K89" s="188"/>
      <c r="L89" s="188"/>
      <c r="M89" s="188"/>
      <c r="N89" s="188"/>
      <c r="O89" s="188"/>
      <c r="P89" s="188"/>
      <c r="Q89" s="188"/>
      <c r="R89" s="188"/>
      <c r="S89" s="188"/>
      <c r="T89" s="188"/>
      <c r="U89" s="189"/>
      <c r="V89" s="192"/>
      <c r="W89" s="188"/>
      <c r="X89" s="188"/>
      <c r="Y89" s="188"/>
      <c r="Z89" s="188"/>
      <c r="AA89" s="188"/>
      <c r="AB89" s="193"/>
      <c r="AC89" s="188"/>
      <c r="AD89" s="188"/>
      <c r="AE89" s="188"/>
      <c r="AF89" s="188"/>
      <c r="AG89" s="188"/>
      <c r="AH89" s="188"/>
      <c r="AI89" s="188"/>
      <c r="AJ89" s="188"/>
      <c r="AK89" s="188"/>
      <c r="AL89" s="188"/>
      <c r="AM89" s="752" t="s">
        <v>23</v>
      </c>
      <c r="AN89" s="753"/>
      <c r="AO89" s="753"/>
      <c r="AP89" s="753"/>
      <c r="AQ89" s="753"/>
      <c r="AR89" s="754"/>
      <c r="AS89" s="188"/>
      <c r="AT89" s="188"/>
      <c r="AU89" s="188"/>
      <c r="AV89" s="188"/>
      <c r="AW89" s="188"/>
      <c r="AX89" s="188"/>
      <c r="AY89" s="188"/>
      <c r="AZ89" s="188"/>
      <c r="BA89" s="188"/>
      <c r="BB89" s="189"/>
      <c r="BC89" s="10"/>
      <c r="BD89" s="7"/>
      <c r="BE89" s="7"/>
      <c r="BF89" s="7"/>
      <c r="BG89" s="7"/>
      <c r="BH89" s="7"/>
      <c r="BI89" s="7"/>
      <c r="BJ89" s="7"/>
      <c r="BK89" s="7"/>
      <c r="BL89" s="7"/>
      <c r="BM89" s="7"/>
      <c r="BN89" s="7"/>
    </row>
    <row r="90" spans="1:66" ht="15" customHeight="1">
      <c r="A90" s="2"/>
      <c r="B90" s="755"/>
      <c r="C90" s="580"/>
      <c r="D90" s="580"/>
      <c r="E90" s="580"/>
      <c r="F90" s="580"/>
      <c r="G90" s="580"/>
      <c r="H90" s="580"/>
      <c r="I90" s="756"/>
      <c r="J90" s="580" t="s">
        <v>22</v>
      </c>
      <c r="K90" s="580"/>
      <c r="L90" s="580"/>
      <c r="M90" s="580"/>
      <c r="N90" s="773">
        <v>20</v>
      </c>
      <c r="O90" s="773"/>
      <c r="P90" s="606"/>
      <c r="Q90" s="606"/>
      <c r="R90" s="184" t="s">
        <v>7</v>
      </c>
      <c r="S90" s="606"/>
      <c r="T90" s="606"/>
      <c r="U90" s="187" t="s">
        <v>21</v>
      </c>
      <c r="V90" s="755" t="s">
        <v>11</v>
      </c>
      <c r="W90" s="580"/>
      <c r="X90" s="580"/>
      <c r="Y90" s="580"/>
      <c r="Z90" s="580"/>
      <c r="AA90" s="580"/>
      <c r="AB90" s="756"/>
      <c r="AC90" s="580" t="s">
        <v>22</v>
      </c>
      <c r="AD90" s="580"/>
      <c r="AE90" s="580"/>
      <c r="AF90" s="580"/>
      <c r="AG90" s="776"/>
      <c r="AH90" s="776"/>
      <c r="AI90" s="776"/>
      <c r="AJ90" s="776"/>
      <c r="AK90" s="184" t="s">
        <v>20</v>
      </c>
      <c r="AL90" s="184"/>
      <c r="AM90" s="755"/>
      <c r="AN90" s="580"/>
      <c r="AO90" s="580"/>
      <c r="AP90" s="580"/>
      <c r="AQ90" s="580"/>
      <c r="AR90" s="756"/>
      <c r="AS90" s="750" t="s">
        <v>22</v>
      </c>
      <c r="AT90" s="750"/>
      <c r="AU90" s="750"/>
      <c r="AV90" s="750"/>
      <c r="AW90" s="750"/>
      <c r="AX90" s="776"/>
      <c r="AY90" s="776"/>
      <c r="AZ90" s="776"/>
      <c r="BA90" s="776"/>
      <c r="BB90" s="187" t="s">
        <v>18</v>
      </c>
      <c r="BC90" s="10"/>
      <c r="BD90" s="7"/>
      <c r="BE90" s="7"/>
      <c r="BF90" s="7"/>
      <c r="BG90" s="7"/>
      <c r="BH90" s="7"/>
      <c r="BI90" s="7"/>
      <c r="BJ90" s="7"/>
      <c r="BK90" s="7"/>
      <c r="BL90" s="7"/>
      <c r="BM90" s="7"/>
      <c r="BN90" s="7"/>
    </row>
    <row r="91" spans="1:66" ht="15" customHeight="1">
      <c r="A91" s="2"/>
      <c r="B91" s="755"/>
      <c r="C91" s="580"/>
      <c r="D91" s="580"/>
      <c r="E91" s="580"/>
      <c r="F91" s="580"/>
      <c r="G91" s="580"/>
      <c r="H91" s="580"/>
      <c r="I91" s="756"/>
      <c r="J91" s="580" t="s">
        <v>19</v>
      </c>
      <c r="K91" s="580"/>
      <c r="L91" s="580"/>
      <c r="M91" s="580"/>
      <c r="N91" s="773">
        <v>20</v>
      </c>
      <c r="O91" s="773"/>
      <c r="P91" s="606"/>
      <c r="Q91" s="606"/>
      <c r="R91" s="184" t="s">
        <v>7</v>
      </c>
      <c r="S91" s="606"/>
      <c r="T91" s="606"/>
      <c r="U91" s="187" t="s">
        <v>21</v>
      </c>
      <c r="V91" s="194"/>
      <c r="W91" s="19"/>
      <c r="X91" s="184" t="s">
        <v>10</v>
      </c>
      <c r="Y91" s="184"/>
      <c r="Z91" s="19"/>
      <c r="AA91" s="184" t="s">
        <v>9</v>
      </c>
      <c r="AB91" s="195"/>
      <c r="AC91" s="580" t="s">
        <v>19</v>
      </c>
      <c r="AD91" s="580"/>
      <c r="AE91" s="580"/>
      <c r="AF91" s="580"/>
      <c r="AG91" s="776"/>
      <c r="AH91" s="776"/>
      <c r="AI91" s="776"/>
      <c r="AJ91" s="776"/>
      <c r="AK91" s="184" t="s">
        <v>20</v>
      </c>
      <c r="AL91" s="184"/>
      <c r="AM91" s="755"/>
      <c r="AN91" s="580"/>
      <c r="AO91" s="580"/>
      <c r="AP91" s="580"/>
      <c r="AQ91" s="580"/>
      <c r="AR91" s="756"/>
      <c r="AS91" s="750" t="s">
        <v>19</v>
      </c>
      <c r="AT91" s="750"/>
      <c r="AU91" s="750"/>
      <c r="AV91" s="750"/>
      <c r="AW91" s="750"/>
      <c r="AX91" s="776"/>
      <c r="AY91" s="776"/>
      <c r="AZ91" s="776"/>
      <c r="BA91" s="776"/>
      <c r="BB91" s="187" t="s">
        <v>18</v>
      </c>
      <c r="BC91" s="10"/>
      <c r="BD91" s="7"/>
      <c r="BE91" s="7"/>
      <c r="BF91" s="7"/>
      <c r="BG91" s="7"/>
      <c r="BH91" s="7"/>
      <c r="BI91" s="7"/>
      <c r="BJ91" s="7"/>
      <c r="BK91" s="7"/>
      <c r="BL91" s="7"/>
      <c r="BM91" s="7"/>
      <c r="BN91" s="7"/>
    </row>
    <row r="92" spans="1:66" ht="7.5" customHeight="1">
      <c r="A92" s="2"/>
      <c r="B92" s="757"/>
      <c r="C92" s="758"/>
      <c r="D92" s="758"/>
      <c r="E92" s="758"/>
      <c r="F92" s="758"/>
      <c r="G92" s="758"/>
      <c r="H92" s="758"/>
      <c r="I92" s="759"/>
      <c r="J92" s="130"/>
      <c r="K92" s="130"/>
      <c r="L92" s="130"/>
      <c r="M92" s="130"/>
      <c r="N92" s="131"/>
      <c r="O92" s="131"/>
      <c r="P92" s="133"/>
      <c r="Q92" s="133"/>
      <c r="R92" s="17"/>
      <c r="S92" s="133"/>
      <c r="T92" s="133"/>
      <c r="U92" s="16"/>
      <c r="V92" s="20"/>
      <c r="W92" s="190"/>
      <c r="X92" s="17"/>
      <c r="Y92" s="17"/>
      <c r="Z92" s="190"/>
      <c r="AA92" s="17"/>
      <c r="AB92" s="18"/>
      <c r="AC92" s="130"/>
      <c r="AD92" s="130"/>
      <c r="AE92" s="130"/>
      <c r="AF92" s="130"/>
      <c r="AG92" s="132"/>
      <c r="AH92" s="132"/>
      <c r="AI92" s="132"/>
      <c r="AJ92" s="132"/>
      <c r="AK92" s="17"/>
      <c r="AL92" s="17"/>
      <c r="AM92" s="757"/>
      <c r="AN92" s="758"/>
      <c r="AO92" s="758"/>
      <c r="AP92" s="758"/>
      <c r="AQ92" s="758"/>
      <c r="AR92" s="759"/>
      <c r="AS92" s="191"/>
      <c r="AT92" s="191"/>
      <c r="AU92" s="191"/>
      <c r="AV92" s="191"/>
      <c r="AW92" s="191"/>
      <c r="AX92" s="132"/>
      <c r="AY92" s="132"/>
      <c r="AZ92" s="132"/>
      <c r="BA92" s="132"/>
      <c r="BB92" s="16"/>
      <c r="BC92" s="10"/>
      <c r="BD92" s="7"/>
      <c r="BE92" s="7"/>
      <c r="BF92" s="7"/>
      <c r="BG92" s="7"/>
      <c r="BH92" s="7"/>
      <c r="BI92" s="7"/>
      <c r="BJ92" s="7"/>
      <c r="BK92" s="7"/>
      <c r="BL92" s="7"/>
      <c r="BM92" s="7"/>
      <c r="BN92" s="7"/>
    </row>
    <row r="93" spans="1:66" ht="15" customHeight="1">
      <c r="A93" s="2"/>
      <c r="B93" s="68"/>
      <c r="C93" s="68"/>
      <c r="D93" s="68"/>
      <c r="E93" s="68"/>
      <c r="F93" s="68"/>
      <c r="G93" s="68"/>
      <c r="H93" s="68"/>
      <c r="I93" s="68"/>
      <c r="J93" s="68"/>
      <c r="K93" s="68"/>
      <c r="L93" s="68"/>
      <c r="M93" s="68"/>
      <c r="N93" s="182"/>
      <c r="O93" s="182"/>
      <c r="P93" s="183"/>
      <c r="Q93" s="183"/>
      <c r="R93" s="184"/>
      <c r="S93" s="183"/>
      <c r="T93" s="183"/>
      <c r="U93" s="184"/>
      <c r="V93" s="184"/>
      <c r="W93" s="185"/>
      <c r="X93" s="184"/>
      <c r="Y93" s="184"/>
      <c r="Z93" s="185"/>
      <c r="AA93" s="184"/>
      <c r="AB93" s="184"/>
      <c r="AC93" s="68"/>
      <c r="AD93" s="68"/>
      <c r="AE93" s="68"/>
      <c r="AF93" s="68"/>
      <c r="AG93" s="186"/>
      <c r="AH93" s="186"/>
      <c r="AI93" s="186"/>
      <c r="AJ93" s="186"/>
      <c r="AK93" s="184"/>
      <c r="AL93" s="184"/>
      <c r="AM93" s="68"/>
      <c r="AN93" s="68"/>
      <c r="AO93" s="68"/>
      <c r="AP93" s="68"/>
      <c r="AQ93" s="68"/>
      <c r="AR93" s="68"/>
      <c r="AS93" s="68"/>
      <c r="AT93" s="68"/>
      <c r="AU93" s="68"/>
      <c r="AV93" s="68"/>
      <c r="AW93" s="68"/>
      <c r="AX93" s="186"/>
      <c r="AY93" s="186"/>
      <c r="AZ93" s="186"/>
      <c r="BA93" s="186"/>
      <c r="BB93" s="184"/>
      <c r="BC93" s="10"/>
      <c r="BD93" s="7"/>
      <c r="BE93" s="7"/>
      <c r="BF93" s="7"/>
      <c r="BG93" s="7"/>
      <c r="BH93" s="7"/>
      <c r="BI93" s="7"/>
      <c r="BJ93" s="7"/>
      <c r="BK93" s="7"/>
      <c r="BL93" s="7"/>
      <c r="BM93" s="7"/>
      <c r="BN93" s="7"/>
    </row>
    <row r="94" spans="1:66" ht="15" customHeight="1">
      <c r="A94" s="2"/>
      <c r="U94" s="4"/>
      <c r="V94" s="11"/>
      <c r="AK94" s="853" t="s">
        <v>3</v>
      </c>
      <c r="AL94" s="853"/>
      <c r="AM94" s="853"/>
      <c r="AN94" s="853"/>
      <c r="AO94" s="853"/>
      <c r="AP94" s="853"/>
      <c r="AQ94" s="853" t="s">
        <v>1</v>
      </c>
      <c r="AR94" s="853"/>
      <c r="AS94" s="853"/>
      <c r="AT94" s="853"/>
      <c r="AU94" s="853"/>
      <c r="AV94" s="853"/>
      <c r="AW94" s="853" t="s">
        <v>2</v>
      </c>
      <c r="AX94" s="853"/>
      <c r="AY94" s="853"/>
      <c r="AZ94" s="853"/>
      <c r="BA94" s="853"/>
      <c r="BB94" s="853"/>
      <c r="BC94" s="10"/>
      <c r="BD94" s="7"/>
      <c r="BK94" s="7"/>
      <c r="BL94" s="7"/>
      <c r="BM94" s="7"/>
      <c r="BN94" s="7"/>
    </row>
    <row r="95" spans="1:66" ht="15" customHeight="1">
      <c r="A95" s="2"/>
      <c r="AK95" s="778" t="s">
        <v>0</v>
      </c>
      <c r="AL95" s="778"/>
      <c r="AM95" s="778"/>
      <c r="AN95" s="778"/>
      <c r="AO95" s="778"/>
      <c r="AP95" s="778"/>
      <c r="AQ95" s="779" t="str">
        <f>IF(AW95="送付不要","処理必要","処理不要 ")</f>
        <v>処理必要</v>
      </c>
      <c r="AR95" s="779"/>
      <c r="AS95" s="779"/>
      <c r="AT95" s="779"/>
      <c r="AU95" s="779"/>
      <c r="AV95" s="779"/>
      <c r="AW95" s="779" t="str">
        <f>IF(AW101&lt;&gt;0,"送付不要",AP4)</f>
        <v>送付不要</v>
      </c>
      <c r="AX95" s="779"/>
      <c r="AY95" s="779"/>
      <c r="AZ95" s="779"/>
      <c r="BA95" s="779"/>
      <c r="BB95" s="779"/>
      <c r="BC95" s="10"/>
      <c r="BD95" s="7"/>
      <c r="BK95" s="7"/>
      <c r="BL95" s="7"/>
      <c r="BM95" s="7"/>
      <c r="BN95" s="7"/>
    </row>
    <row r="96" spans="1:66" ht="19.5" customHeight="1">
      <c r="A96" s="2"/>
      <c r="AO96" s="11"/>
      <c r="AP96" s="11"/>
      <c r="AQ96" s="11"/>
      <c r="AR96" s="11"/>
      <c r="AS96" s="11"/>
      <c r="AT96" s="11"/>
      <c r="AU96" s="11"/>
      <c r="AV96" s="11"/>
      <c r="AW96" s="11"/>
      <c r="BA96" s="780" t="s">
        <v>304</v>
      </c>
      <c r="BB96" s="780"/>
      <c r="BC96" s="780"/>
      <c r="BD96" s="7"/>
      <c r="BE96" s="7"/>
      <c r="BF96" s="7"/>
      <c r="BG96" s="7"/>
      <c r="BH96" s="7"/>
      <c r="BI96" s="7"/>
      <c r="BJ96" s="7"/>
      <c r="BK96" s="7"/>
      <c r="BL96" s="7"/>
      <c r="BM96" s="7"/>
      <c r="BN96" s="7"/>
    </row>
    <row r="97" spans="1:66" ht="20.100000000000001" customHeight="1">
      <c r="A97" s="2"/>
      <c r="B97" s="579" t="s">
        <v>131</v>
      </c>
      <c r="C97" s="579"/>
      <c r="D97" s="579"/>
      <c r="E97" s="579"/>
      <c r="F97" s="579"/>
      <c r="G97" s="579"/>
      <c r="H97" s="579" t="s">
        <v>132</v>
      </c>
      <c r="I97" s="579"/>
      <c r="J97" s="579"/>
      <c r="K97" s="579"/>
      <c r="L97" s="579"/>
      <c r="M97" s="579"/>
      <c r="N97" s="579" t="s">
        <v>133</v>
      </c>
      <c r="O97" s="579"/>
      <c r="P97" s="579"/>
      <c r="Q97" s="579"/>
      <c r="R97" s="579"/>
      <c r="S97" s="579"/>
      <c r="T97" s="579" t="s">
        <v>134</v>
      </c>
      <c r="U97" s="579"/>
      <c r="V97" s="579"/>
      <c r="W97" s="579"/>
      <c r="X97" s="579"/>
      <c r="Y97" s="579"/>
      <c r="Z97" s="579" t="s">
        <v>144</v>
      </c>
      <c r="AA97" s="579"/>
      <c r="AB97" s="579"/>
      <c r="AC97" s="579"/>
      <c r="AD97" s="579"/>
      <c r="AE97" s="579"/>
      <c r="AS97" s="777"/>
      <c r="AT97" s="777"/>
      <c r="AU97" s="777"/>
      <c r="AV97" s="777"/>
      <c r="AW97" s="777"/>
      <c r="AX97" s="777"/>
      <c r="BB97" s="10"/>
      <c r="BC97" s="10"/>
      <c r="BD97" s="7"/>
      <c r="BE97" s="7"/>
      <c r="BF97" s="7"/>
      <c r="BG97" s="7"/>
      <c r="BH97" s="7"/>
      <c r="BI97" s="7"/>
      <c r="BJ97" s="7"/>
      <c r="BK97" s="7"/>
      <c r="BL97" s="7"/>
      <c r="BM97" s="7"/>
      <c r="BN97" s="7"/>
    </row>
    <row r="98" spans="1:66" ht="20.100000000000001" customHeight="1">
      <c r="A98" s="2"/>
      <c r="B98" s="577" t="str">
        <f>'①基本情報・異動情報（学生入力用）'!G26</f>
        <v>エラー：未入力項目があります。必要項目を全て入力してください。</v>
      </c>
      <c r="C98" s="577"/>
      <c r="D98" s="577"/>
      <c r="E98" s="577"/>
      <c r="F98" s="577"/>
      <c r="G98" s="577"/>
      <c r="H98" s="577" t="str">
        <f>'①基本情報・異動情報（学生入力用）'!Z26</f>
        <v>エラー：未入力項目があります。必要項目を全て入力してください。</v>
      </c>
      <c r="I98" s="577"/>
      <c r="J98" s="577"/>
      <c r="K98" s="577"/>
      <c r="L98" s="577"/>
      <c r="M98" s="577"/>
      <c r="N98" s="577" t="str">
        <f>'②異動情報・学校情報・機構に送付が必要な場合（学校入力用）'!Y25</f>
        <v>エラー：未入力項目があります。必要項目を全て入力してください。</v>
      </c>
      <c r="O98" s="577"/>
      <c r="P98" s="577"/>
      <c r="Q98" s="577"/>
      <c r="R98" s="577"/>
      <c r="S98" s="577"/>
      <c r="T98" s="577" t="str">
        <f>'②異動情報・学校情報・機構に送付が必要な場合（学校入力用）'!AO55</f>
        <v>エラー：未入力項目があります。必要項目を全て入力してください。</v>
      </c>
      <c r="U98" s="577"/>
      <c r="V98" s="577"/>
      <c r="W98" s="577"/>
      <c r="X98" s="577"/>
      <c r="Y98" s="577"/>
      <c r="Z98" s="577" t="str">
        <f>'②異動情報・学校情報・機構に送付が必要な場合（学校入力用）'!AN25</f>
        <v/>
      </c>
      <c r="AA98" s="577"/>
      <c r="AB98" s="577"/>
      <c r="AC98" s="577"/>
      <c r="AD98" s="577"/>
      <c r="AE98" s="577"/>
      <c r="AS98" s="777"/>
      <c r="AT98" s="777"/>
      <c r="AU98" s="777"/>
      <c r="AV98" s="777"/>
      <c r="AW98" s="777"/>
      <c r="AX98" s="777"/>
      <c r="BB98" s="10"/>
      <c r="BC98" s="10"/>
      <c r="BD98" s="7"/>
      <c r="BE98" s="7"/>
      <c r="BF98" s="7"/>
      <c r="BG98" s="7"/>
      <c r="BH98" s="7"/>
      <c r="BI98" s="7"/>
      <c r="BJ98" s="7"/>
      <c r="BK98" s="7"/>
      <c r="BL98" s="7"/>
      <c r="BM98" s="7"/>
      <c r="BN98" s="7"/>
    </row>
    <row r="99" spans="1:66" ht="20.100000000000001" customHeight="1">
      <c r="A99" s="2"/>
      <c r="B99" s="577"/>
      <c r="C99" s="577"/>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S99" s="777"/>
      <c r="AT99" s="777"/>
      <c r="AU99" s="777"/>
      <c r="AV99" s="777"/>
      <c r="AW99" s="777"/>
      <c r="AX99" s="777"/>
      <c r="BB99" s="10"/>
      <c r="BC99" s="10"/>
      <c r="BD99" s="7"/>
      <c r="BE99" s="7"/>
      <c r="BF99" s="7"/>
      <c r="BG99" s="7"/>
      <c r="BH99" s="7"/>
      <c r="BI99" s="7"/>
      <c r="BJ99" s="7"/>
      <c r="BK99" s="7"/>
      <c r="BL99" s="7"/>
      <c r="BM99" s="7"/>
      <c r="BN99" s="7"/>
    </row>
    <row r="100" spans="1:66" ht="20.100000000000001" customHeight="1" thickBot="1">
      <c r="A100" s="2"/>
      <c r="B100" s="577"/>
      <c r="C100" s="577"/>
      <c r="D100" s="577"/>
      <c r="E100" s="577"/>
      <c r="F100" s="577"/>
      <c r="G100" s="577"/>
      <c r="H100" s="577"/>
      <c r="I100" s="577"/>
      <c r="J100" s="577"/>
      <c r="K100" s="577"/>
      <c r="L100" s="577"/>
      <c r="M100" s="577"/>
      <c r="N100" s="577"/>
      <c r="O100" s="577"/>
      <c r="P100" s="577"/>
      <c r="Q100" s="577"/>
      <c r="R100" s="577"/>
      <c r="S100" s="577"/>
      <c r="T100" s="577"/>
      <c r="U100" s="577"/>
      <c r="V100" s="577"/>
      <c r="W100" s="577"/>
      <c r="X100" s="577"/>
      <c r="Y100" s="577"/>
      <c r="Z100" s="577"/>
      <c r="AA100" s="577"/>
      <c r="AB100" s="577"/>
      <c r="AC100" s="577"/>
      <c r="AD100" s="577"/>
      <c r="AE100" s="577"/>
      <c r="AS100" s="777"/>
      <c r="AT100" s="777"/>
      <c r="AU100" s="777"/>
      <c r="AV100" s="777"/>
      <c r="AW100" s="777"/>
      <c r="AX100" s="777"/>
      <c r="BB100" s="10"/>
      <c r="BC100" s="10"/>
      <c r="BD100" s="7"/>
      <c r="BE100" s="7"/>
      <c r="BF100" s="7"/>
      <c r="BG100" s="7"/>
      <c r="BH100" s="7"/>
      <c r="BI100" s="7"/>
      <c r="BJ100" s="7"/>
      <c r="BK100" s="7"/>
      <c r="BL100" s="7"/>
      <c r="BM100" s="7"/>
      <c r="BN100" s="7"/>
    </row>
    <row r="101" spans="1:66" ht="20.100000000000001" customHeight="1" thickBot="1">
      <c r="A101" s="2"/>
      <c r="B101" s="578">
        <f>IF(B98="エラー：未入力項目があります。必要項目を全て入力してください。",1,0)</f>
        <v>1</v>
      </c>
      <c r="C101" s="578"/>
      <c r="D101" s="578"/>
      <c r="E101" s="578"/>
      <c r="F101" s="578"/>
      <c r="G101" s="578"/>
      <c r="H101" s="578">
        <f>IF(H98="エラー：未入力項目があります。必要項目を全て入力してください。",1,0)</f>
        <v>1</v>
      </c>
      <c r="I101" s="578"/>
      <c r="J101" s="578"/>
      <c r="K101" s="578"/>
      <c r="L101" s="578"/>
      <c r="M101" s="578"/>
      <c r="N101" s="578">
        <f t="shared" ref="N101" si="0">IF(N98="エラー：未入力項目があります。必要項目を全て入力してください。",1,0)</f>
        <v>1</v>
      </c>
      <c r="O101" s="578"/>
      <c r="P101" s="578"/>
      <c r="Q101" s="578"/>
      <c r="R101" s="578"/>
      <c r="S101" s="578"/>
      <c r="T101" s="578">
        <f>IF(T98="エラー：未入力項目があります。必要項目を全て入力してください。",1,0)</f>
        <v>1</v>
      </c>
      <c r="U101" s="578"/>
      <c r="V101" s="578"/>
      <c r="W101" s="578"/>
      <c r="X101" s="578"/>
      <c r="Y101" s="578"/>
      <c r="Z101" s="578">
        <f>IF(OR(Z98="正しい退学日と退学決定日が入力されています。",Z98=""),0,1)</f>
        <v>0</v>
      </c>
      <c r="AA101" s="578"/>
      <c r="AB101" s="578"/>
      <c r="AC101" s="578"/>
      <c r="AD101" s="578"/>
      <c r="AE101" s="578"/>
      <c r="AW101" s="854">
        <f>B101+H101+N101+T101+Z101</f>
        <v>4</v>
      </c>
      <c r="AX101" s="855"/>
      <c r="AY101" s="855"/>
      <c r="AZ101" s="855"/>
      <c r="BA101" s="855"/>
      <c r="BB101" s="856"/>
      <c r="BD101" s="7"/>
      <c r="BE101" s="7"/>
      <c r="BF101" s="7"/>
      <c r="BG101" s="7"/>
      <c r="BH101" s="7"/>
      <c r="BI101" s="7"/>
      <c r="BJ101" s="7"/>
      <c r="BK101" s="7"/>
      <c r="BL101" s="7"/>
      <c r="BM101" s="7"/>
      <c r="BN101" s="7"/>
    </row>
    <row r="102" spans="1:66" ht="20.100000000000001" customHeight="1">
      <c r="A102" s="2"/>
      <c r="U102" s="4"/>
      <c r="V102" s="11"/>
      <c r="AO102" s="11"/>
      <c r="AP102" s="11"/>
      <c r="AQ102" s="11"/>
      <c r="AR102" s="11"/>
      <c r="AS102" s="11"/>
      <c r="AT102" s="11"/>
      <c r="AU102" s="11"/>
      <c r="AV102" s="11"/>
      <c r="AW102" s="11"/>
      <c r="BB102" s="10"/>
      <c r="BC102" s="10"/>
      <c r="BD102" s="7"/>
      <c r="BE102" s="7"/>
      <c r="BF102" s="7"/>
      <c r="BG102" s="7"/>
      <c r="BH102" s="7"/>
      <c r="BI102" s="7"/>
      <c r="BJ102" s="7"/>
      <c r="BK102" s="7"/>
      <c r="BL102" s="7"/>
      <c r="BM102" s="7"/>
      <c r="BN102" s="7"/>
    </row>
    <row r="103" spans="1:66" ht="20.100000000000001" customHeight="1">
      <c r="A103" s="2"/>
      <c r="AT103" s="11"/>
      <c r="BC103" s="10"/>
      <c r="BD103" s="7"/>
      <c r="BE103" s="7"/>
      <c r="BF103" s="7"/>
      <c r="BG103" s="7"/>
      <c r="BH103" s="7"/>
      <c r="BI103" s="7"/>
      <c r="BJ103" s="7"/>
      <c r="BK103" s="7"/>
      <c r="BL103" s="7"/>
      <c r="BM103" s="7"/>
      <c r="BN103" s="7"/>
    </row>
    <row r="104" spans="1:66" ht="20.100000000000001" customHeight="1">
      <c r="A104" s="2"/>
      <c r="AT104" s="11"/>
      <c r="AU104" s="11"/>
      <c r="AV104" s="11"/>
      <c r="AW104" s="11"/>
      <c r="BB104" s="10"/>
      <c r="BC104" s="10"/>
      <c r="BD104" s="7"/>
      <c r="BE104" s="7"/>
      <c r="BF104" s="7"/>
      <c r="BG104" s="7"/>
      <c r="BH104" s="7"/>
      <c r="BI104" s="7"/>
      <c r="BJ104" s="7"/>
      <c r="BK104" s="7"/>
      <c r="BL104" s="7"/>
      <c r="BM104" s="7"/>
      <c r="BN104" s="7"/>
    </row>
    <row r="105" spans="1:66" ht="20.100000000000001" customHeight="1">
      <c r="A105" s="2"/>
      <c r="AT105" s="9"/>
      <c r="AU105" s="9"/>
      <c r="AV105" s="9"/>
      <c r="AW105" s="9"/>
      <c r="AX105" s="9"/>
      <c r="AY105" s="9"/>
      <c r="AZ105" s="9"/>
      <c r="BA105" s="9"/>
      <c r="BB105" s="9"/>
      <c r="BC105" s="1"/>
      <c r="BM105" s="7"/>
      <c r="BN105" s="7"/>
    </row>
    <row r="106" spans="1:66" ht="20.100000000000001" customHeight="1">
      <c r="A106" s="2"/>
      <c r="AT106" s="8"/>
      <c r="AU106" s="8"/>
      <c r="AV106" s="8"/>
      <c r="AW106" s="8"/>
      <c r="AY106" s="1"/>
      <c r="AZ106" s="1"/>
      <c r="BA106" s="1"/>
      <c r="BB106" s="1"/>
      <c r="BC106" s="1"/>
      <c r="BM106" s="7"/>
      <c r="BN106" s="7"/>
    </row>
    <row r="107" spans="1:66" ht="20.100000000000001" customHeight="1">
      <c r="A107" s="2"/>
      <c r="AT107" s="6"/>
      <c r="AU107" s="6"/>
      <c r="AV107" s="6"/>
      <c r="AW107" s="6"/>
    </row>
    <row r="108" spans="1:66" ht="20.100000000000001" customHeight="1">
      <c r="A108" s="2"/>
      <c r="AX108" s="1"/>
      <c r="AY108" s="1"/>
    </row>
    <row r="109" spans="1:66" ht="15" customHeight="1">
      <c r="B109" s="852"/>
      <c r="C109" s="852"/>
      <c r="D109" s="852"/>
      <c r="E109" s="852"/>
      <c r="F109" s="852"/>
      <c r="G109" s="852"/>
      <c r="H109" s="852"/>
      <c r="I109" s="852"/>
      <c r="J109" s="852"/>
      <c r="K109" s="852"/>
      <c r="L109" s="852"/>
      <c r="M109" s="852"/>
      <c r="N109" s="852"/>
      <c r="O109" s="852"/>
      <c r="P109" s="852"/>
      <c r="Q109" s="852"/>
      <c r="R109" s="852"/>
      <c r="S109" s="852"/>
      <c r="T109" s="852"/>
      <c r="U109" s="852"/>
      <c r="V109" s="852"/>
      <c r="W109" s="852"/>
      <c r="X109" s="852"/>
      <c r="Y109" s="852"/>
      <c r="Z109" s="852"/>
      <c r="AA109" s="852"/>
      <c r="AB109" s="852"/>
      <c r="AC109" s="852"/>
      <c r="AD109" s="852"/>
      <c r="AE109" s="852"/>
      <c r="AF109" s="852"/>
      <c r="AG109" s="852"/>
      <c r="AH109" s="852"/>
      <c r="AI109" s="852"/>
      <c r="AJ109" s="852"/>
      <c r="AK109" s="852"/>
      <c r="AL109" s="852"/>
      <c r="AM109" s="852"/>
      <c r="AN109" s="852"/>
      <c r="AO109" s="852"/>
      <c r="AP109" s="852"/>
      <c r="AQ109" s="852"/>
      <c r="AR109" s="852"/>
      <c r="AS109" s="852"/>
      <c r="AT109" s="852"/>
      <c r="AU109" s="852"/>
      <c r="AV109" s="852"/>
      <c r="AW109" s="852"/>
      <c r="AX109" s="852"/>
      <c r="AY109" s="852"/>
      <c r="AZ109" s="852"/>
      <c r="BA109" s="852"/>
      <c r="BB109" s="852"/>
    </row>
    <row r="110" spans="1:66" ht="15" customHeight="1">
      <c r="A110" s="2"/>
      <c r="B110" s="5"/>
      <c r="C110" s="5"/>
      <c r="D110" s="5"/>
      <c r="E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row>
    <row r="111" spans="1:66" ht="15" customHeight="1">
      <c r="A111" s="2"/>
      <c r="B111" s="5"/>
      <c r="C111" s="5"/>
      <c r="D111" s="5"/>
      <c r="E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row>
    <row r="112" spans="1:66" ht="15" customHeight="1">
      <c r="A112" s="2"/>
      <c r="B112" s="5"/>
      <c r="C112" s="5"/>
      <c r="D112" s="5"/>
      <c r="E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row>
    <row r="113" spans="1:49" ht="15" customHeight="1">
      <c r="A113" s="2"/>
      <c r="B113" s="5"/>
      <c r="C113" s="5"/>
      <c r="D113" s="5"/>
      <c r="E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row>
    <row r="114" spans="1:49" ht="15" customHeight="1">
      <c r="A114" s="2"/>
      <c r="B114" s="5"/>
      <c r="C114" s="5"/>
      <c r="D114" s="5"/>
      <c r="E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row>
    <row r="115" spans="1:49" ht="15" customHeight="1">
      <c r="A115" s="2"/>
      <c r="B115" s="5"/>
      <c r="C115" s="5"/>
      <c r="D115" s="5"/>
      <c r="E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row>
    <row r="116" spans="1:49" ht="15" customHeight="1">
      <c r="A116" s="2"/>
      <c r="B116" s="5"/>
      <c r="C116" s="5"/>
      <c r="D116" s="5"/>
      <c r="E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row>
    <row r="117" spans="1:49" ht="15" customHeight="1">
      <c r="A117" s="2"/>
      <c r="B117" s="5"/>
      <c r="C117" s="5"/>
      <c r="D117" s="5"/>
      <c r="E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row>
    <row r="118" spans="1:49" ht="15" customHeight="1">
      <c r="A118" s="2"/>
      <c r="B118" s="5"/>
      <c r="C118" s="5"/>
      <c r="D118" s="5"/>
      <c r="E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row>
    <row r="119" spans="1:49" ht="15" customHeight="1">
      <c r="A119" s="2"/>
      <c r="B119" s="5"/>
      <c r="C119" s="5"/>
      <c r="D119" s="5"/>
      <c r="E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row>
    <row r="120" spans="1:49" ht="15" customHeight="1">
      <c r="A120" s="2"/>
      <c r="B120" s="5"/>
      <c r="C120" s="5"/>
      <c r="D120" s="5"/>
      <c r="E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row>
    <row r="121" spans="1:49" ht="15" customHeight="1">
      <c r="A121" s="2"/>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row>
    <row r="122" spans="1:49" ht="15" customHeight="1">
      <c r="A122" s="2"/>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row>
    <row r="123" spans="1:49" ht="15" customHeight="1">
      <c r="A123" s="2"/>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row>
    <row r="124" spans="1:49" ht="15" customHeight="1">
      <c r="A124" s="2"/>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row>
    <row r="125" spans="1:49" ht="15" customHeight="1">
      <c r="A125" s="2"/>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row>
    <row r="126" spans="1:49" ht="15" customHeight="1">
      <c r="A126" s="2"/>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row>
    <row r="127" spans="1:49" ht="15" customHeight="1">
      <c r="A127" s="2"/>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row>
    <row r="128" spans="1:49" ht="15" customHeight="1">
      <c r="A128" s="2"/>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row>
    <row r="129" spans="1:49" ht="15" customHeight="1">
      <c r="A129" s="2"/>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row>
    <row r="130" spans="1:49" ht="15" customHeight="1">
      <c r="A130" s="2"/>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row>
    <row r="131" spans="1:49" ht="15" customHeight="1">
      <c r="A131" s="2"/>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row>
    <row r="132" spans="1:49" ht="15" customHeight="1">
      <c r="A132" s="2"/>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row>
    <row r="133" spans="1:49" ht="15" customHeight="1">
      <c r="A133" s="2"/>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row>
    <row r="134" spans="1:49" ht="15" customHeight="1">
      <c r="A134" s="2"/>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row>
    <row r="135" spans="1:49" ht="15" customHeight="1">
      <c r="A135" s="2"/>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row>
    <row r="136" spans="1:49" ht="15" customHeight="1">
      <c r="A136" s="2"/>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row>
    <row r="137" spans="1:49" ht="15" customHeight="1">
      <c r="A137" s="2"/>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row>
    <row r="138" spans="1:49" ht="3" customHeight="1"/>
    <row r="139" spans="1:49" ht="3" customHeight="1"/>
    <row r="140" spans="1:49" ht="3" customHeight="1"/>
    <row r="141" spans="1:49" ht="3" customHeight="1"/>
    <row r="142" spans="1:49" ht="3" customHeight="1"/>
    <row r="143" spans="1:49" ht="3" customHeight="1"/>
    <row r="144" spans="1:49" ht="3" customHeight="1"/>
    <row r="145" ht="3" customHeight="1"/>
    <row r="146" ht="3" customHeight="1"/>
    <row r="147" ht="3" customHeight="1"/>
    <row r="148" ht="3" customHeight="1"/>
    <row r="149" ht="3" customHeight="1"/>
    <row r="150" ht="3" customHeight="1"/>
    <row r="151" ht="3" customHeight="1"/>
    <row r="152" ht="3" customHeight="1"/>
    <row r="153" ht="3" customHeight="1"/>
    <row r="154" ht="3" customHeight="1"/>
    <row r="155" ht="3" customHeight="1"/>
    <row r="156" ht="3" customHeight="1"/>
    <row r="157" ht="3" customHeight="1"/>
    <row r="158" ht="3" customHeight="1"/>
    <row r="159" ht="3" customHeight="1"/>
    <row r="160" ht="3" customHeight="1"/>
    <row r="161" ht="3" customHeight="1"/>
    <row r="162" ht="3" customHeight="1"/>
    <row r="163" ht="3" customHeight="1"/>
    <row r="164" ht="3" customHeight="1"/>
    <row r="165" ht="3" customHeight="1"/>
    <row r="166" ht="3" customHeight="1"/>
    <row r="167" ht="3" customHeight="1"/>
    <row r="168" ht="3" customHeight="1"/>
    <row r="169" ht="3" customHeight="1"/>
    <row r="170" ht="3" customHeight="1"/>
    <row r="171" ht="3" customHeight="1"/>
    <row r="172" ht="3" customHeight="1"/>
    <row r="173" ht="3" customHeight="1"/>
    <row r="174" ht="3" customHeight="1"/>
    <row r="175" ht="3" customHeight="1"/>
    <row r="176" ht="3" customHeight="1"/>
    <row r="177" ht="3" customHeight="1"/>
    <row r="178" ht="3" customHeight="1"/>
    <row r="179" ht="3" customHeight="1"/>
    <row r="180" ht="3" customHeight="1"/>
    <row r="181" ht="3" customHeight="1"/>
    <row r="182" ht="3" customHeight="1"/>
    <row r="183" ht="3" customHeight="1"/>
    <row r="184" ht="3" customHeight="1"/>
    <row r="185" ht="3" customHeight="1"/>
    <row r="186" ht="3" customHeight="1"/>
    <row r="187" ht="3" customHeight="1"/>
    <row r="188" ht="3" customHeight="1"/>
    <row r="189" ht="3" customHeight="1"/>
    <row r="190" ht="3" customHeight="1"/>
    <row r="191" ht="3" customHeight="1"/>
    <row r="192" ht="3" customHeight="1"/>
    <row r="193" ht="3" customHeight="1"/>
    <row r="194" ht="3" customHeight="1"/>
    <row r="195" ht="3" customHeight="1"/>
    <row r="196" ht="3" customHeight="1"/>
    <row r="197" ht="3" customHeight="1"/>
    <row r="198" ht="3" customHeight="1"/>
    <row r="199" ht="3" customHeight="1"/>
    <row r="200" ht="3" customHeight="1"/>
    <row r="201" ht="3" customHeight="1"/>
    <row r="202" ht="3" customHeight="1"/>
    <row r="203" ht="3" customHeight="1"/>
    <row r="204" ht="3" customHeight="1"/>
    <row r="205" ht="3" customHeight="1"/>
    <row r="206" ht="3" customHeight="1"/>
    <row r="207" ht="3" customHeight="1"/>
    <row r="208" ht="3" customHeight="1"/>
    <row r="209" ht="3" customHeight="1"/>
    <row r="210" ht="3" customHeight="1"/>
    <row r="211" ht="3" customHeight="1"/>
    <row r="212" ht="3" customHeight="1"/>
    <row r="213" ht="3" customHeight="1"/>
    <row r="214" ht="3" customHeight="1"/>
    <row r="215" ht="3" customHeight="1"/>
    <row r="216" ht="3" customHeight="1"/>
    <row r="217" ht="3" customHeight="1"/>
    <row r="218" ht="3" customHeight="1"/>
    <row r="219" ht="3" customHeight="1"/>
    <row r="220" ht="3" customHeight="1"/>
    <row r="221" ht="3" customHeight="1"/>
    <row r="222" ht="3" customHeight="1"/>
    <row r="223" ht="3" customHeight="1"/>
    <row r="224" ht="3" customHeight="1"/>
    <row r="225" ht="3" customHeight="1"/>
    <row r="226" ht="3" customHeight="1"/>
    <row r="227" ht="3" customHeight="1"/>
    <row r="228" ht="3" customHeight="1"/>
    <row r="229" ht="3" customHeight="1"/>
    <row r="230" ht="3" customHeight="1"/>
    <row r="231" ht="3" customHeight="1"/>
    <row r="232" ht="3" customHeight="1"/>
    <row r="233" ht="3" customHeight="1"/>
    <row r="234" ht="3" customHeight="1"/>
    <row r="235" ht="3" customHeight="1"/>
    <row r="236" ht="3" customHeight="1"/>
    <row r="237" ht="3" customHeight="1"/>
    <row r="238" ht="3" customHeight="1"/>
    <row r="239" ht="3" customHeight="1"/>
    <row r="240" ht="3" customHeight="1"/>
    <row r="241" ht="3" customHeight="1"/>
    <row r="242" ht="3" customHeight="1"/>
    <row r="243" ht="3" customHeight="1"/>
    <row r="244" ht="3" customHeight="1"/>
    <row r="245" ht="3" customHeight="1"/>
    <row r="246" ht="3" customHeight="1"/>
    <row r="247" ht="3" customHeight="1"/>
    <row r="248" ht="3" customHeight="1"/>
    <row r="249" ht="3" customHeight="1"/>
    <row r="250" ht="3" customHeight="1"/>
    <row r="251" ht="3" customHeight="1"/>
    <row r="252" ht="3" customHeight="1"/>
  </sheetData>
  <sheetProtection password="CCEB" sheet="1" objects="1" scenarios="1"/>
  <mergeCells count="181">
    <mergeCell ref="AX79:BA79"/>
    <mergeCell ref="V47:V55"/>
    <mergeCell ref="W47:X55"/>
    <mergeCell ref="Y47:Y55"/>
    <mergeCell ref="B71:Z72"/>
    <mergeCell ref="AG47:AG55"/>
    <mergeCell ref="B63:Z64"/>
    <mergeCell ref="AB65:BB68"/>
    <mergeCell ref="AB63:AH64"/>
    <mergeCell ref="AY58:BB60"/>
    <mergeCell ref="AB47:AB55"/>
    <mergeCell ref="AC47:AE55"/>
    <mergeCell ref="AD58:AM60"/>
    <mergeCell ref="AN58:AX60"/>
    <mergeCell ref="B47:F55"/>
    <mergeCell ref="AC73:AD74"/>
    <mergeCell ref="H47:N55"/>
    <mergeCell ref="O47:R55"/>
    <mergeCell ref="S47:S55"/>
    <mergeCell ref="Z47:Z55"/>
    <mergeCell ref="T47:U55"/>
    <mergeCell ref="B65:Z70"/>
    <mergeCell ref="D75:I76"/>
    <mergeCell ref="J75:M76"/>
    <mergeCell ref="B109:BB109"/>
    <mergeCell ref="AC91:AF91"/>
    <mergeCell ref="N91:O91"/>
    <mergeCell ref="J91:M91"/>
    <mergeCell ref="AX90:BA90"/>
    <mergeCell ref="AX91:BA91"/>
    <mergeCell ref="S90:T90"/>
    <mergeCell ref="S91:T91"/>
    <mergeCell ref="V90:AB90"/>
    <mergeCell ref="AC90:AF90"/>
    <mergeCell ref="AG90:AJ90"/>
    <mergeCell ref="B101:G101"/>
    <mergeCell ref="H101:M101"/>
    <mergeCell ref="N101:S101"/>
    <mergeCell ref="T101:Y101"/>
    <mergeCell ref="AK94:AP94"/>
    <mergeCell ref="AW94:BB94"/>
    <mergeCell ref="AQ94:AV94"/>
    <mergeCell ref="AW101:BB101"/>
    <mergeCell ref="B98:G100"/>
    <mergeCell ref="H98:M100"/>
    <mergeCell ref="N98:S100"/>
    <mergeCell ref="T98:Y100"/>
    <mergeCell ref="AS98:AX100"/>
    <mergeCell ref="AP2:BB3"/>
    <mergeCell ref="AD80:AK82"/>
    <mergeCell ref="AL80:AM82"/>
    <mergeCell ref="AN80:AO82"/>
    <mergeCell ref="AP80:AQ82"/>
    <mergeCell ref="C73:Y74"/>
    <mergeCell ref="AU47:AU55"/>
    <mergeCell ref="B1:M2"/>
    <mergeCell ref="AE12:AJ14"/>
    <mergeCell ref="Q2:AO3"/>
    <mergeCell ref="C8:D8"/>
    <mergeCell ref="B11:P12"/>
    <mergeCell ref="BA19:BB21"/>
    <mergeCell ref="B9:BB9"/>
    <mergeCell ref="B16:H18"/>
    <mergeCell ref="I16:AD18"/>
    <mergeCell ref="AE16:AI18"/>
    <mergeCell ref="AJ16:AP18"/>
    <mergeCell ref="AQ16:AR18"/>
    <mergeCell ref="AS16:BB18"/>
    <mergeCell ref="B19:H21"/>
    <mergeCell ref="I19:AD21"/>
    <mergeCell ref="AE19:AI21"/>
    <mergeCell ref="AT80:AU82"/>
    <mergeCell ref="B97:G97"/>
    <mergeCell ref="H97:M97"/>
    <mergeCell ref="N97:S97"/>
    <mergeCell ref="T97:Y97"/>
    <mergeCell ref="AS97:AX97"/>
    <mergeCell ref="AK95:AP95"/>
    <mergeCell ref="AW95:BB95"/>
    <mergeCell ref="AQ95:AV95"/>
    <mergeCell ref="BA96:BC96"/>
    <mergeCell ref="AD79:AK79"/>
    <mergeCell ref="AC76:AD77"/>
    <mergeCell ref="P90:Q90"/>
    <mergeCell ref="N90:O90"/>
    <mergeCell ref="D80:I81"/>
    <mergeCell ref="J80:Z81"/>
    <mergeCell ref="D78:I79"/>
    <mergeCell ref="B89:I92"/>
    <mergeCell ref="S75:U76"/>
    <mergeCell ref="V75:V76"/>
    <mergeCell ref="AG91:AJ91"/>
    <mergeCell ref="M40:Q43"/>
    <mergeCell ref="S40:U43"/>
    <mergeCell ref="V40:V43"/>
    <mergeCell ref="K24:L25"/>
    <mergeCell ref="M24:N25"/>
    <mergeCell ref="S24:T25"/>
    <mergeCell ref="AA22:AB23"/>
    <mergeCell ref="AV80:AW82"/>
    <mergeCell ref="AS91:AW91"/>
    <mergeCell ref="J78:Z79"/>
    <mergeCell ref="AM89:AR92"/>
    <mergeCell ref="AR80:AS82"/>
    <mergeCell ref="AS90:AW90"/>
    <mergeCell ref="AQ75:AS75"/>
    <mergeCell ref="AC22:AD23"/>
    <mergeCell ref="AE22:AI25"/>
    <mergeCell ref="AC24:AD25"/>
    <mergeCell ref="W22:X23"/>
    <mergeCell ref="U22:V23"/>
    <mergeCell ref="I22:J23"/>
    <mergeCell ref="K22:L23"/>
    <mergeCell ref="N75:N76"/>
    <mergeCell ref="O75:Q76"/>
    <mergeCell ref="R75:R76"/>
    <mergeCell ref="BF63:BM64"/>
    <mergeCell ref="BF65:BF66"/>
    <mergeCell ref="BF67:BF68"/>
    <mergeCell ref="BG65:BG66"/>
    <mergeCell ref="BG67:BG68"/>
    <mergeCell ref="BH65:BH66"/>
    <mergeCell ref="BH67:BH68"/>
    <mergeCell ref="AV19:AW21"/>
    <mergeCell ref="AX19:AZ21"/>
    <mergeCell ref="AV47:AW55"/>
    <mergeCell ref="AJ22:BB25"/>
    <mergeCell ref="B28:BB28"/>
    <mergeCell ref="B29:F36"/>
    <mergeCell ref="G29:H36"/>
    <mergeCell ref="I29:BB36"/>
    <mergeCell ref="B38:F45"/>
    <mergeCell ref="AB38:AI43"/>
    <mergeCell ref="O24:P25"/>
    <mergeCell ref="Q24:R25"/>
    <mergeCell ref="AH47:AJ55"/>
    <mergeCell ref="AK47:AP55"/>
    <mergeCell ref="AQ47:AT55"/>
    <mergeCell ref="L40:L43"/>
    <mergeCell ref="R40:R43"/>
    <mergeCell ref="T4:AM5"/>
    <mergeCell ref="AP4:BB5"/>
    <mergeCell ref="AJ19:AU21"/>
    <mergeCell ref="O22:P23"/>
    <mergeCell ref="Q22:R23"/>
    <mergeCell ref="B13:AD15"/>
    <mergeCell ref="AK12:BB14"/>
    <mergeCell ref="B22:H23"/>
    <mergeCell ref="B24:H25"/>
    <mergeCell ref="I24:J25"/>
    <mergeCell ref="S22:T23"/>
    <mergeCell ref="Y22:Z23"/>
    <mergeCell ref="M22:N23"/>
    <mergeCell ref="U24:V25"/>
    <mergeCell ref="W24:X25"/>
    <mergeCell ref="Y24:Z25"/>
    <mergeCell ref="AA24:AB25"/>
    <mergeCell ref="Z98:AE100"/>
    <mergeCell ref="Z101:AE101"/>
    <mergeCell ref="Z97:AE97"/>
    <mergeCell ref="J90:M90"/>
    <mergeCell ref="B26:Q27"/>
    <mergeCell ref="AC71:BB72"/>
    <mergeCell ref="AY47:AZ55"/>
    <mergeCell ref="BA47:BA55"/>
    <mergeCell ref="AF47:AF55"/>
    <mergeCell ref="AL79:AW79"/>
    <mergeCell ref="AB69:AO70"/>
    <mergeCell ref="AE76:AG77"/>
    <mergeCell ref="AH76:BA77"/>
    <mergeCell ref="AX80:AY82"/>
    <mergeCell ref="AZ80:BA82"/>
    <mergeCell ref="AP69:BB70"/>
    <mergeCell ref="P91:Q91"/>
    <mergeCell ref="D82:V83"/>
    <mergeCell ref="H40:H43"/>
    <mergeCell ref="I40:K43"/>
    <mergeCell ref="AE73:AI74"/>
    <mergeCell ref="AX47:AX55"/>
    <mergeCell ref="AJ38:BA43"/>
    <mergeCell ref="W40:Z43"/>
  </mergeCells>
  <phoneticPr fontId="3"/>
  <conditionalFormatting sqref="AQ47:AQ53 AV47:AV53 AY47:AY53 O47:O53 T47:T53 W47:W53">
    <cfRule type="cellIs" dxfId="6" priority="9" operator="equal">
      <formula>0</formula>
    </cfRule>
  </conditionalFormatting>
  <conditionalFormatting sqref="AA56:AC56 AA54:AA55">
    <cfRule type="expression" dxfId="5" priority="6">
      <formula>#REF!="いいえ"</formula>
    </cfRule>
  </conditionalFormatting>
  <conditionalFormatting sqref="AG56:AK56">
    <cfRule type="expression" dxfId="4" priority="7">
      <formula>#REF!="はい"</formula>
    </cfRule>
  </conditionalFormatting>
  <conditionalFormatting sqref="AA56:AC56 AG56:AK56 AA54:AA55">
    <cfRule type="expression" dxfId="3" priority="8">
      <formula>#REF!=""</formula>
    </cfRule>
  </conditionalFormatting>
  <conditionalFormatting sqref="AP4:BB5">
    <cfRule type="expression" dxfId="2" priority="1">
      <formula>$AW$101&lt;&gt;0</formula>
    </cfRule>
    <cfRule type="expression" dxfId="1" priority="2">
      <formula>$AP$4=$BE$4</formula>
    </cfRule>
    <cfRule type="expression" dxfId="0" priority="3">
      <formula>$AP$4=$BF$4</formula>
    </cfRule>
  </conditionalFormatting>
  <dataValidations disablePrompts="1" count="1">
    <dataValidation type="list" allowBlank="1" showInputMessage="1" showErrorMessage="1" sqref="I45:I46 M45:M46 V45:V46 Q45:Q46">
      <formula1>"✔"</formula1>
    </dataValidation>
  </dataValidations>
  <printOptions horizontalCentered="1" verticalCentered="1"/>
  <pageMargins left="0.43307086614173229" right="3.937007874015748E-2" top="0.55118110236220474" bottom="0.43307086614173229" header="0.31496062992125984" footer="0.31496062992125984"/>
  <pageSetup paperSize="9" scale="62"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9"/>
  <sheetViews>
    <sheetView showGridLines="0" view="pageBreakPreview" zoomScale="70" zoomScaleNormal="70" zoomScaleSheetLayoutView="70" workbookViewId="0">
      <selection activeCell="Y16" sqref="Y16"/>
    </sheetView>
  </sheetViews>
  <sheetFormatPr defaultRowHeight="18.75"/>
  <cols>
    <col min="1" max="1" width="4.625" customWidth="1"/>
    <col min="13" max="13" width="4.625" style="219" customWidth="1"/>
    <col min="14" max="14" width="4.625" customWidth="1"/>
    <col min="19" max="19" width="4.625" customWidth="1"/>
  </cols>
  <sheetData>
    <row r="1" spans="2:18" ht="18.75" customHeight="1">
      <c r="B1" s="1020" t="s">
        <v>145</v>
      </c>
      <c r="C1" s="1020"/>
      <c r="D1" s="1020"/>
      <c r="E1" s="1020"/>
      <c r="F1" s="1020"/>
      <c r="G1" s="1020"/>
      <c r="H1" s="1020"/>
      <c r="I1" s="1020"/>
      <c r="J1" s="1020"/>
      <c r="K1" s="1020"/>
      <c r="L1" s="1020"/>
      <c r="M1" s="1020"/>
      <c r="N1" s="1020"/>
      <c r="O1" s="1020"/>
      <c r="P1" s="1020"/>
      <c r="Q1" s="1020"/>
      <c r="R1" s="1020"/>
    </row>
    <row r="2" spans="2:18" ht="18.75" customHeight="1">
      <c r="B2" s="1020"/>
      <c r="C2" s="1020"/>
      <c r="D2" s="1020"/>
      <c r="E2" s="1020"/>
      <c r="F2" s="1020"/>
      <c r="G2" s="1020"/>
      <c r="H2" s="1020"/>
      <c r="I2" s="1020"/>
      <c r="J2" s="1020"/>
      <c r="K2" s="1020"/>
      <c r="L2" s="1020"/>
      <c r="M2" s="1020"/>
      <c r="N2" s="1020"/>
      <c r="O2" s="1020"/>
      <c r="P2" s="1020"/>
      <c r="Q2" s="1020"/>
      <c r="R2" s="1020"/>
    </row>
    <row r="3" spans="2:18" ht="18.75" customHeight="1" thickBot="1">
      <c r="B3" s="240"/>
      <c r="C3" s="240"/>
      <c r="D3" s="240"/>
      <c r="E3" s="240"/>
      <c r="F3" s="240"/>
      <c r="G3" s="240"/>
      <c r="H3" s="240"/>
      <c r="I3" s="240"/>
      <c r="J3" s="240"/>
      <c r="K3" s="240"/>
      <c r="L3" s="240"/>
      <c r="M3" s="243"/>
      <c r="N3" s="240"/>
      <c r="O3" s="240"/>
      <c r="P3" s="240"/>
      <c r="Q3" s="240"/>
      <c r="R3" s="240"/>
    </row>
    <row r="4" spans="2:18" ht="18.75" customHeight="1" thickTop="1">
      <c r="B4" s="926"/>
      <c r="C4" s="1005" t="s">
        <v>203</v>
      </c>
      <c r="D4" s="1005"/>
      <c r="E4" s="1005"/>
      <c r="F4" s="1005"/>
      <c r="G4" s="1005"/>
      <c r="H4" s="1005"/>
      <c r="I4" s="1005"/>
      <c r="J4" s="1005"/>
      <c r="K4" s="1005"/>
      <c r="L4" s="1005"/>
      <c r="M4" s="1005"/>
      <c r="N4" s="1005"/>
      <c r="O4" s="1005"/>
      <c r="P4" s="1005"/>
      <c r="Q4" s="1005"/>
      <c r="R4" s="1005"/>
    </row>
    <row r="5" spans="2:18" ht="18.75" customHeight="1" thickBot="1">
      <c r="B5" s="927"/>
      <c r="C5" s="1006"/>
      <c r="D5" s="1006"/>
      <c r="E5" s="1006"/>
      <c r="F5" s="1006"/>
      <c r="G5" s="1006"/>
      <c r="H5" s="1006"/>
      <c r="I5" s="1006"/>
      <c r="J5" s="1006"/>
      <c r="K5" s="1006"/>
      <c r="L5" s="1006"/>
      <c r="M5" s="1006"/>
      <c r="N5" s="1006"/>
      <c r="O5" s="1006"/>
      <c r="P5" s="1006"/>
      <c r="Q5" s="1006"/>
      <c r="R5" s="1006"/>
    </row>
    <row r="6" spans="2:18" ht="18.75" customHeight="1" thickTop="1">
      <c r="B6" s="240"/>
      <c r="C6" s="240"/>
      <c r="D6" s="240"/>
      <c r="E6" s="240"/>
      <c r="F6" s="240"/>
      <c r="G6" s="240"/>
      <c r="H6" s="240"/>
      <c r="I6" s="240"/>
      <c r="J6" s="240"/>
      <c r="K6" s="240"/>
      <c r="L6" s="240"/>
      <c r="M6" s="243"/>
      <c r="N6" s="240"/>
      <c r="O6" s="240"/>
      <c r="P6" s="240"/>
      <c r="Q6" s="240"/>
    </row>
    <row r="7" spans="2:18" ht="16.5" customHeight="1" thickBot="1">
      <c r="B7" s="1037" t="s">
        <v>259</v>
      </c>
      <c r="C7" s="1037"/>
      <c r="D7" s="1037"/>
      <c r="E7" s="1037"/>
      <c r="G7" s="1022" t="s">
        <v>194</v>
      </c>
      <c r="H7" s="1023"/>
      <c r="I7" s="1024"/>
      <c r="J7" s="948" t="s">
        <v>260</v>
      </c>
      <c r="K7" s="1050" t="s">
        <v>197</v>
      </c>
      <c r="L7" s="1050"/>
      <c r="M7" s="1050"/>
      <c r="N7" s="1050"/>
      <c r="P7" s="1022" t="s">
        <v>199</v>
      </c>
      <c r="Q7" s="1023"/>
      <c r="R7" s="1024"/>
    </row>
    <row r="8" spans="2:18" ht="16.5" customHeight="1" thickTop="1">
      <c r="B8" s="1038" t="s">
        <v>285</v>
      </c>
      <c r="C8" s="1038"/>
      <c r="D8" s="1038"/>
      <c r="E8" s="1038"/>
      <c r="G8" s="1025" t="s">
        <v>195</v>
      </c>
      <c r="H8" s="1026"/>
      <c r="I8" s="1027"/>
      <c r="J8" s="948"/>
      <c r="K8" s="1051" t="s">
        <v>198</v>
      </c>
      <c r="L8" s="1052"/>
      <c r="M8" s="1052"/>
      <c r="N8" s="1053"/>
      <c r="P8" s="1041" t="s">
        <v>200</v>
      </c>
      <c r="Q8" s="1042"/>
      <c r="R8" s="1043"/>
    </row>
    <row r="9" spans="2:18" ht="16.5" customHeight="1">
      <c r="B9" s="1038"/>
      <c r="C9" s="1038"/>
      <c r="D9" s="1038"/>
      <c r="E9" s="1038"/>
      <c r="G9" s="1028"/>
      <c r="H9" s="1029"/>
      <c r="I9" s="1030"/>
      <c r="K9" s="1054"/>
      <c r="L9" s="1055"/>
      <c r="M9" s="1055"/>
      <c r="N9" s="1056"/>
      <c r="P9" s="1044"/>
      <c r="Q9" s="1045"/>
      <c r="R9" s="1046"/>
    </row>
    <row r="10" spans="2:18" ht="16.5" customHeight="1">
      <c r="B10" s="1038"/>
      <c r="C10" s="1038"/>
      <c r="D10" s="1038"/>
      <c r="E10" s="1038"/>
      <c r="G10" s="1028"/>
      <c r="H10" s="1029"/>
      <c r="I10" s="1030"/>
      <c r="K10" s="1054"/>
      <c r="L10" s="1055"/>
      <c r="M10" s="1055"/>
      <c r="N10" s="1056"/>
      <c r="P10" s="1044"/>
      <c r="Q10" s="1045"/>
      <c r="R10" s="1046"/>
    </row>
    <row r="11" spans="2:18" ht="16.5" customHeight="1">
      <c r="B11" s="1038"/>
      <c r="C11" s="1038"/>
      <c r="D11" s="1038"/>
      <c r="E11" s="1038"/>
      <c r="G11" s="1028"/>
      <c r="H11" s="1029"/>
      <c r="I11" s="1030"/>
      <c r="K11" s="1057" t="s">
        <v>202</v>
      </c>
      <c r="L11" s="1058"/>
      <c r="M11" s="1058"/>
      <c r="N11" s="1059"/>
      <c r="P11" s="1044"/>
      <c r="Q11" s="1045"/>
      <c r="R11" s="1046"/>
    </row>
    <row r="12" spans="2:18" ht="16.5" customHeight="1" thickBot="1">
      <c r="B12" s="1039"/>
      <c r="C12" s="1039"/>
      <c r="D12" s="1039"/>
      <c r="E12" s="1039"/>
      <c r="G12" s="1028"/>
      <c r="H12" s="1029"/>
      <c r="I12" s="1030"/>
      <c r="K12" s="1060"/>
      <c r="L12" s="1061"/>
      <c r="M12" s="1061"/>
      <c r="N12" s="1062"/>
      <c r="P12" s="1047"/>
      <c r="Q12" s="1048"/>
      <c r="R12" s="1049"/>
    </row>
    <row r="13" spans="2:18" ht="16.5" customHeight="1" thickTop="1">
      <c r="B13" s="951" t="s">
        <v>263</v>
      </c>
      <c r="C13" s="952"/>
      <c r="D13" s="952"/>
      <c r="E13" s="953"/>
      <c r="G13" s="1028"/>
      <c r="H13" s="1029"/>
      <c r="I13" s="1030"/>
    </row>
    <row r="14" spans="2:18" ht="16.5" customHeight="1" thickBot="1">
      <c r="B14" s="954"/>
      <c r="C14" s="955"/>
      <c r="D14" s="955"/>
      <c r="E14" s="956"/>
      <c r="G14" s="1028"/>
      <c r="H14" s="1029"/>
      <c r="I14" s="1030"/>
      <c r="K14" s="1063" t="s">
        <v>197</v>
      </c>
      <c r="L14" s="1064"/>
      <c r="M14" s="1064"/>
      <c r="N14" s="1065"/>
      <c r="P14" s="1022" t="s">
        <v>199</v>
      </c>
      <c r="Q14" s="1023"/>
      <c r="R14" s="1024"/>
    </row>
    <row r="15" spans="2:18" ht="16.5" customHeight="1" thickTop="1">
      <c r="B15" s="957" t="s">
        <v>262</v>
      </c>
      <c r="C15" s="958"/>
      <c r="D15" s="958"/>
      <c r="E15" s="958"/>
      <c r="G15" s="1028"/>
      <c r="H15" s="1029"/>
      <c r="I15" s="1030"/>
      <c r="K15" s="1041" t="s">
        <v>209</v>
      </c>
      <c r="L15" s="1042"/>
      <c r="M15" s="1042"/>
      <c r="N15" s="1043"/>
      <c r="P15" s="1025" t="s">
        <v>201</v>
      </c>
      <c r="Q15" s="1026"/>
      <c r="R15" s="1027"/>
    </row>
    <row r="16" spans="2:18" ht="16.5" customHeight="1">
      <c r="B16" s="959"/>
      <c r="C16" s="959"/>
      <c r="D16" s="959"/>
      <c r="E16" s="959"/>
      <c r="G16" s="975" t="s">
        <v>196</v>
      </c>
      <c r="H16" s="976"/>
      <c r="I16" s="977"/>
      <c r="K16" s="1044"/>
      <c r="L16" s="1045"/>
      <c r="M16" s="1045"/>
      <c r="N16" s="1046"/>
      <c r="P16" s="1028"/>
      <c r="Q16" s="1029"/>
      <c r="R16" s="1030"/>
    </row>
    <row r="17" spans="2:18" ht="16.5" customHeight="1">
      <c r="B17" s="959"/>
      <c r="C17" s="959"/>
      <c r="D17" s="959"/>
      <c r="E17" s="959"/>
      <c r="G17" s="978"/>
      <c r="H17" s="979"/>
      <c r="I17" s="980"/>
      <c r="K17" s="1044"/>
      <c r="L17" s="1045"/>
      <c r="M17" s="1045"/>
      <c r="N17" s="1046"/>
      <c r="P17" s="1028"/>
      <c r="Q17" s="1029"/>
      <c r="R17" s="1030"/>
    </row>
    <row r="18" spans="2:18" ht="16.5" customHeight="1">
      <c r="B18" s="1040"/>
      <c r="C18" s="1040"/>
      <c r="D18" s="1040"/>
      <c r="E18" s="1040"/>
      <c r="G18" s="978"/>
      <c r="H18" s="979"/>
      <c r="I18" s="980"/>
      <c r="J18" s="948" t="s">
        <v>272</v>
      </c>
      <c r="K18" s="975" t="s">
        <v>282</v>
      </c>
      <c r="L18" s="976"/>
      <c r="M18" s="976"/>
      <c r="N18" s="977"/>
      <c r="P18" s="1031" t="s">
        <v>283</v>
      </c>
      <c r="Q18" s="1032"/>
      <c r="R18" s="1033"/>
    </row>
    <row r="19" spans="2:18" ht="16.5" customHeight="1" thickBot="1">
      <c r="B19" s="1040"/>
      <c r="C19" s="1040"/>
      <c r="D19" s="1040"/>
      <c r="E19" s="1040"/>
      <c r="G19" s="981"/>
      <c r="H19" s="982"/>
      <c r="I19" s="983"/>
      <c r="J19" s="948"/>
      <c r="K19" s="981"/>
      <c r="L19" s="982"/>
      <c r="M19" s="982"/>
      <c r="N19" s="983"/>
      <c r="P19" s="1034"/>
      <c r="Q19" s="1035"/>
      <c r="R19" s="1036"/>
    </row>
    <row r="20" spans="2:18" ht="9" customHeight="1" thickTop="1">
      <c r="B20" s="1040"/>
      <c r="C20" s="1040"/>
      <c r="D20" s="1040"/>
      <c r="E20" s="1040"/>
      <c r="F20" s="240"/>
      <c r="G20" s="240"/>
      <c r="H20" s="240"/>
      <c r="I20" s="240"/>
      <c r="J20" s="240"/>
      <c r="K20" s="240"/>
      <c r="L20" s="240"/>
      <c r="M20" s="243"/>
      <c r="N20" s="240"/>
      <c r="O20" s="240"/>
      <c r="P20" s="240"/>
      <c r="Q20" s="240"/>
      <c r="R20" s="240"/>
    </row>
    <row r="21" spans="2:18" ht="18.75" customHeight="1">
      <c r="B21" s="950"/>
      <c r="C21" s="950"/>
      <c r="D21" s="950"/>
      <c r="E21" s="950"/>
      <c r="F21" s="240"/>
      <c r="H21" s="276"/>
      <c r="I21" s="276"/>
      <c r="J21" s="276"/>
      <c r="K21" s="949" t="s">
        <v>261</v>
      </c>
      <c r="L21" s="949"/>
      <c r="M21" s="949"/>
      <c r="N21" s="949"/>
      <c r="O21" s="949"/>
      <c r="P21" s="949"/>
      <c r="Q21" s="949"/>
      <c r="R21" s="949"/>
    </row>
    <row r="22" spans="2:18" ht="18.75" customHeight="1">
      <c r="B22" s="950"/>
      <c r="C22" s="950"/>
      <c r="D22" s="950"/>
      <c r="E22" s="950"/>
      <c r="G22" s="307"/>
      <c r="I22" s="240"/>
      <c r="J22" s="240"/>
      <c r="K22" s="240"/>
      <c r="L22" s="240"/>
      <c r="M22" s="243"/>
      <c r="N22" s="240"/>
      <c r="O22" s="240"/>
      <c r="P22" s="240"/>
      <c r="Q22" s="240"/>
      <c r="R22" s="240"/>
    </row>
    <row r="23" spans="2:18" ht="18.75" customHeight="1">
      <c r="B23" s="950"/>
      <c r="C23" s="950"/>
      <c r="D23" s="950"/>
      <c r="E23" s="950"/>
      <c r="I23" s="240"/>
      <c r="J23" s="240"/>
      <c r="K23" s="240"/>
      <c r="L23" s="240"/>
      <c r="M23" s="243"/>
      <c r="N23" s="240"/>
      <c r="O23" s="240"/>
      <c r="P23" s="240"/>
      <c r="Q23" s="240"/>
      <c r="R23" s="240"/>
    </row>
    <row r="24" spans="2:18" ht="18.75" customHeight="1" thickBot="1">
      <c r="B24" s="304"/>
      <c r="C24" s="304"/>
      <c r="D24" s="304"/>
      <c r="E24" s="304"/>
      <c r="I24" s="240"/>
      <c r="J24" s="240"/>
      <c r="K24" s="240"/>
      <c r="L24" s="240"/>
      <c r="M24" s="243"/>
      <c r="N24" s="240"/>
      <c r="O24" s="240"/>
      <c r="P24" s="240"/>
      <c r="Q24" s="240"/>
      <c r="R24" s="240"/>
    </row>
    <row r="25" spans="2:18" ht="18.75" customHeight="1" thickTop="1">
      <c r="B25" s="926">
        <v>2</v>
      </c>
      <c r="C25" s="928" t="s">
        <v>230</v>
      </c>
      <c r="D25" s="928"/>
      <c r="E25" s="928"/>
      <c r="F25" s="928"/>
      <c r="G25" s="928"/>
      <c r="H25" s="928"/>
      <c r="I25" s="928"/>
      <c r="J25" s="928"/>
      <c r="K25" s="928"/>
      <c r="L25" s="928"/>
      <c r="M25" s="928"/>
      <c r="N25" s="928"/>
      <c r="O25" s="928"/>
      <c r="P25" s="928"/>
      <c r="Q25" s="928"/>
      <c r="R25" s="928"/>
    </row>
    <row r="26" spans="2:18" ht="18.75" customHeight="1" thickBot="1">
      <c r="B26" s="927"/>
      <c r="C26" s="929"/>
      <c r="D26" s="929"/>
      <c r="E26" s="929"/>
      <c r="F26" s="929"/>
      <c r="G26" s="929"/>
      <c r="H26" s="929"/>
      <c r="I26" s="929"/>
      <c r="J26" s="929"/>
      <c r="K26" s="929"/>
      <c r="L26" s="929"/>
      <c r="M26" s="929"/>
      <c r="N26" s="929"/>
      <c r="O26" s="929"/>
      <c r="P26" s="929"/>
      <c r="Q26" s="929"/>
      <c r="R26" s="929"/>
    </row>
    <row r="27" spans="2:18" ht="18.75" customHeight="1" thickTop="1">
      <c r="B27" s="1021" t="s">
        <v>231</v>
      </c>
      <c r="C27" s="1021"/>
      <c r="D27" s="1021"/>
      <c r="E27" s="1021"/>
      <c r="F27" s="1021"/>
      <c r="G27" s="1021"/>
      <c r="H27" s="1021"/>
      <c r="I27" s="1021"/>
      <c r="J27" s="1021"/>
      <c r="K27" s="1021"/>
      <c r="L27" s="1021"/>
      <c r="M27" s="1021"/>
      <c r="N27" s="1021"/>
      <c r="O27" s="1021"/>
      <c r="P27" s="1021"/>
      <c r="Q27" s="1021"/>
      <c r="R27" s="1021"/>
    </row>
    <row r="28" spans="2:18" ht="18.75" customHeight="1">
      <c r="B28" s="1021"/>
      <c r="C28" s="1021"/>
      <c r="D28" s="1021"/>
      <c r="E28" s="1021"/>
      <c r="F28" s="1021"/>
      <c r="G28" s="1021"/>
      <c r="H28" s="1021"/>
      <c r="I28" s="1021"/>
      <c r="J28" s="1021"/>
      <c r="K28" s="1021"/>
      <c r="L28" s="1021"/>
      <c r="M28" s="1021"/>
      <c r="N28" s="1021"/>
      <c r="O28" s="1021"/>
      <c r="P28" s="1021"/>
      <c r="Q28" s="1021"/>
      <c r="R28" s="1021"/>
    </row>
    <row r="29" spans="2:18">
      <c r="B29" s="1021"/>
      <c r="C29" s="1021"/>
      <c r="D29" s="1021"/>
      <c r="E29" s="1021"/>
      <c r="F29" s="1021"/>
      <c r="G29" s="1021"/>
      <c r="H29" s="1021"/>
      <c r="I29" s="1021"/>
      <c r="J29" s="1021"/>
      <c r="K29" s="1021"/>
      <c r="L29" s="1021"/>
      <c r="M29" s="1021"/>
      <c r="N29" s="1021"/>
      <c r="O29" s="1021"/>
      <c r="P29" s="1021"/>
      <c r="Q29" s="1021"/>
      <c r="R29" s="1021"/>
    </row>
    <row r="30" spans="2:18">
      <c r="B30" s="936"/>
      <c r="C30" s="936"/>
      <c r="D30" s="936"/>
      <c r="E30" s="936"/>
      <c r="F30" s="936"/>
      <c r="H30" s="936"/>
      <c r="I30" s="936"/>
      <c r="J30" s="936"/>
      <c r="K30" s="936"/>
      <c r="L30" s="936"/>
    </row>
    <row r="31" spans="2:18">
      <c r="O31" s="232" t="s">
        <v>157</v>
      </c>
      <c r="P31" s="230"/>
      <c r="Q31" s="231"/>
      <c r="R31" s="231"/>
    </row>
    <row r="32" spans="2:18">
      <c r="O32" s="960" t="s">
        <v>147</v>
      </c>
      <c r="P32" s="961"/>
      <c r="Q32" s="961"/>
      <c r="R32" s="962"/>
    </row>
    <row r="33" spans="13:18">
      <c r="O33" s="963"/>
      <c r="P33" s="964"/>
      <c r="Q33" s="964"/>
      <c r="R33" s="965"/>
    </row>
    <row r="35" spans="13:18">
      <c r="M35"/>
      <c r="O35" s="232" t="s">
        <v>158</v>
      </c>
      <c r="P35" s="230"/>
      <c r="Q35" s="231"/>
      <c r="R35" s="231"/>
    </row>
    <row r="36" spans="13:18">
      <c r="M36"/>
      <c r="O36" s="930" t="s">
        <v>156</v>
      </c>
      <c r="P36" s="931"/>
      <c r="Q36" s="931"/>
      <c r="R36" s="932"/>
    </row>
    <row r="37" spans="13:18">
      <c r="M37"/>
      <c r="O37" s="930"/>
      <c r="P37" s="931"/>
      <c r="Q37" s="931"/>
      <c r="R37" s="932"/>
    </row>
    <row r="38" spans="13:18">
      <c r="M38"/>
      <c r="O38" s="930"/>
      <c r="P38" s="931"/>
      <c r="Q38" s="931"/>
      <c r="R38" s="932"/>
    </row>
    <row r="39" spans="13:18">
      <c r="M39"/>
      <c r="O39" s="933"/>
      <c r="P39" s="934"/>
      <c r="Q39" s="934"/>
      <c r="R39" s="935"/>
    </row>
    <row r="40" spans="13:18" ht="19.5" thickBot="1">
      <c r="M40"/>
    </row>
    <row r="41" spans="13:18" ht="19.5" thickBot="1">
      <c r="M41"/>
      <c r="O41" s="944" t="s">
        <v>149</v>
      </c>
      <c r="P41" s="945"/>
      <c r="Q41" s="217"/>
      <c r="R41" s="218"/>
    </row>
    <row r="42" spans="13:18" ht="18.75" customHeight="1">
      <c r="M42"/>
      <c r="O42" s="938" t="s">
        <v>204</v>
      </c>
      <c r="P42" s="939"/>
      <c r="Q42" s="939"/>
      <c r="R42" s="940"/>
    </row>
    <row r="43" spans="13:18" ht="18.75" customHeight="1">
      <c r="M43"/>
      <c r="O43" s="938"/>
      <c r="P43" s="939"/>
      <c r="Q43" s="939"/>
      <c r="R43" s="940"/>
    </row>
    <row r="44" spans="13:18" ht="18.75" customHeight="1">
      <c r="M44"/>
      <c r="O44" s="938"/>
      <c r="P44" s="939"/>
      <c r="Q44" s="939"/>
      <c r="R44" s="940"/>
    </row>
    <row r="45" spans="13:18">
      <c r="M45"/>
      <c r="O45" s="938"/>
      <c r="P45" s="939"/>
      <c r="Q45" s="939"/>
      <c r="R45" s="940"/>
    </row>
    <row r="46" spans="13:18" ht="18.75" customHeight="1" thickBot="1">
      <c r="M46"/>
      <c r="O46" s="941"/>
      <c r="P46" s="942"/>
      <c r="Q46" s="942"/>
      <c r="R46" s="943"/>
    </row>
    <row r="47" spans="13:18" ht="19.5" thickBot="1"/>
    <row r="48" spans="13:18" ht="19.5" thickBot="1">
      <c r="O48" s="944" t="s">
        <v>149</v>
      </c>
      <c r="P48" s="945"/>
      <c r="Q48" s="217"/>
      <c r="R48" s="218"/>
    </row>
    <row r="49" spans="2:18" ht="18.75" customHeight="1">
      <c r="O49" s="1092" t="s">
        <v>306</v>
      </c>
      <c r="P49" s="1093"/>
      <c r="Q49" s="1093"/>
      <c r="R49" s="1094"/>
    </row>
    <row r="50" spans="2:18">
      <c r="O50" s="1092"/>
      <c r="P50" s="1093"/>
      <c r="Q50" s="1093"/>
      <c r="R50" s="1094"/>
    </row>
    <row r="51" spans="2:18" ht="18.75" customHeight="1" thickBot="1">
      <c r="B51" s="1021" t="s">
        <v>232</v>
      </c>
      <c r="C51" s="1021"/>
      <c r="D51" s="1021"/>
      <c r="E51" s="1021"/>
      <c r="F51" s="1021"/>
      <c r="G51" s="1021"/>
      <c r="H51" s="1021"/>
      <c r="I51" s="1021"/>
      <c r="J51" s="1021"/>
      <c r="K51" s="1021"/>
      <c r="L51" s="1021"/>
      <c r="M51" s="1021"/>
      <c r="N51" s="1021"/>
      <c r="O51" s="1095"/>
      <c r="P51" s="1096"/>
      <c r="Q51" s="1096"/>
      <c r="R51" s="1097"/>
    </row>
    <row r="52" spans="2:18" ht="18.75" customHeight="1">
      <c r="B52" s="1021"/>
      <c r="C52" s="1021"/>
      <c r="D52" s="1021"/>
      <c r="E52" s="1021"/>
      <c r="F52" s="1021"/>
      <c r="G52" s="1021"/>
      <c r="H52" s="1021"/>
      <c r="I52" s="1021"/>
      <c r="J52" s="1021"/>
      <c r="K52" s="1021"/>
      <c r="L52" s="1021"/>
      <c r="M52" s="1021"/>
      <c r="N52" s="1021"/>
      <c r="O52" s="277"/>
      <c r="P52" s="277"/>
      <c r="Q52" s="277"/>
      <c r="R52" s="277"/>
    </row>
    <row r="53" spans="2:18" ht="18.75" customHeight="1">
      <c r="B53" s="1021"/>
      <c r="C53" s="1021"/>
      <c r="D53" s="1021"/>
      <c r="E53" s="1021"/>
      <c r="F53" s="1021"/>
      <c r="G53" s="1021"/>
      <c r="H53" s="1021"/>
      <c r="I53" s="1021"/>
      <c r="J53" s="1021"/>
      <c r="K53" s="1021"/>
      <c r="L53" s="1021"/>
      <c r="M53" s="1021"/>
      <c r="N53" s="1021"/>
      <c r="O53" s="277"/>
      <c r="P53" s="277"/>
      <c r="Q53" s="277"/>
      <c r="R53" s="277"/>
    </row>
    <row r="54" spans="2:18">
      <c r="B54" s="936"/>
      <c r="C54" s="936"/>
      <c r="D54" s="936"/>
      <c r="E54" s="936"/>
      <c r="F54" s="936"/>
      <c r="H54" s="936"/>
      <c r="I54" s="936"/>
      <c r="J54" s="936"/>
      <c r="K54" s="936"/>
      <c r="L54" s="936"/>
    </row>
    <row r="55" spans="2:18">
      <c r="O55" s="232" t="s">
        <v>159</v>
      </c>
      <c r="P55" s="230"/>
      <c r="Q55" s="231"/>
      <c r="R55" s="231"/>
    </row>
    <row r="56" spans="2:18">
      <c r="O56" s="930" t="s">
        <v>150</v>
      </c>
      <c r="P56" s="931"/>
      <c r="Q56" s="931"/>
      <c r="R56" s="932"/>
    </row>
    <row r="57" spans="2:18">
      <c r="O57" s="933"/>
      <c r="P57" s="934"/>
      <c r="Q57" s="934"/>
      <c r="R57" s="935"/>
    </row>
    <row r="58" spans="2:18" ht="18.75" customHeight="1"/>
    <row r="64" spans="2:18" ht="19.5" thickBot="1"/>
    <row r="65" spans="2:18" ht="19.5" thickBot="1">
      <c r="O65" s="944" t="s">
        <v>149</v>
      </c>
      <c r="P65" s="945"/>
      <c r="Q65" s="217"/>
      <c r="R65" s="218"/>
    </row>
    <row r="66" spans="2:18">
      <c r="O66" s="938" t="s">
        <v>204</v>
      </c>
      <c r="P66" s="939"/>
      <c r="Q66" s="939"/>
      <c r="R66" s="940"/>
    </row>
    <row r="67" spans="2:18">
      <c r="O67" s="938"/>
      <c r="P67" s="939"/>
      <c r="Q67" s="939"/>
      <c r="R67" s="940"/>
    </row>
    <row r="68" spans="2:18">
      <c r="O68" s="938"/>
      <c r="P68" s="939"/>
      <c r="Q68" s="939"/>
      <c r="R68" s="940"/>
    </row>
    <row r="69" spans="2:18">
      <c r="O69" s="938"/>
      <c r="P69" s="939"/>
      <c r="Q69" s="939"/>
      <c r="R69" s="940"/>
    </row>
    <row r="70" spans="2:18" ht="19.5" thickBot="1">
      <c r="O70" s="941"/>
      <c r="P70" s="942"/>
      <c r="Q70" s="942"/>
      <c r="R70" s="943"/>
    </row>
    <row r="75" spans="2:18" ht="19.5" thickBot="1"/>
    <row r="76" spans="2:18" ht="18.75" customHeight="1" thickTop="1">
      <c r="B76" s="926">
        <v>3</v>
      </c>
      <c r="C76" s="928" t="s">
        <v>301</v>
      </c>
      <c r="D76" s="928"/>
      <c r="E76" s="928"/>
      <c r="F76" s="928"/>
      <c r="G76" s="928"/>
      <c r="H76" s="928"/>
      <c r="I76" s="928"/>
      <c r="J76" s="928"/>
      <c r="K76" s="928"/>
      <c r="L76" s="928"/>
      <c r="M76" s="928"/>
      <c r="N76" s="928"/>
      <c r="O76" s="928"/>
      <c r="P76" s="928"/>
      <c r="Q76" s="928"/>
      <c r="R76" s="928"/>
    </row>
    <row r="77" spans="2:18" ht="18.75" customHeight="1" thickBot="1">
      <c r="B77" s="927"/>
      <c r="C77" s="929"/>
      <c r="D77" s="929"/>
      <c r="E77" s="929"/>
      <c r="F77" s="929"/>
      <c r="G77" s="929"/>
      <c r="H77" s="929"/>
      <c r="I77" s="929"/>
      <c r="J77" s="929"/>
      <c r="K77" s="929"/>
      <c r="L77" s="929"/>
      <c r="M77" s="929"/>
      <c r="N77" s="929"/>
      <c r="O77" s="929"/>
      <c r="P77" s="929"/>
      <c r="Q77" s="929"/>
      <c r="R77" s="929"/>
    </row>
    <row r="78" spans="2:18" ht="18.75" customHeight="1" thickTop="1">
      <c r="B78" s="916" t="s">
        <v>233</v>
      </c>
      <c r="C78" s="916"/>
      <c r="D78" s="916"/>
      <c r="E78" s="916"/>
      <c r="F78" s="916"/>
      <c r="G78" s="916"/>
      <c r="H78" s="916"/>
      <c r="I78" s="916"/>
      <c r="J78" s="916"/>
      <c r="K78" s="916"/>
      <c r="L78" s="916"/>
      <c r="M78" s="916"/>
      <c r="N78" s="916"/>
      <c r="O78" s="916"/>
      <c r="P78" s="916"/>
      <c r="Q78" s="916"/>
      <c r="R78" s="916"/>
    </row>
    <row r="79" spans="2:18">
      <c r="B79" s="916"/>
      <c r="C79" s="916"/>
      <c r="D79" s="916"/>
      <c r="E79" s="916"/>
      <c r="F79" s="916"/>
      <c r="G79" s="916"/>
      <c r="H79" s="916"/>
      <c r="I79" s="916"/>
      <c r="J79" s="916"/>
      <c r="K79" s="916"/>
      <c r="L79" s="916"/>
      <c r="M79" s="916"/>
      <c r="N79" s="916"/>
      <c r="O79" s="916"/>
      <c r="P79" s="916"/>
      <c r="Q79" s="916"/>
      <c r="R79" s="916"/>
    </row>
    <row r="80" spans="2:18" ht="6" customHeight="1">
      <c r="B80" s="227"/>
      <c r="C80" s="227"/>
      <c r="D80" s="227"/>
      <c r="E80" s="227"/>
      <c r="F80" s="227"/>
      <c r="G80" s="227"/>
      <c r="H80" s="227"/>
      <c r="I80" s="227"/>
      <c r="J80" s="227"/>
      <c r="K80" s="227"/>
      <c r="L80" s="227"/>
      <c r="M80" s="233"/>
      <c r="N80" s="227"/>
      <c r="O80" s="227"/>
      <c r="P80" s="227"/>
      <c r="Q80" s="227"/>
      <c r="R80" s="227"/>
    </row>
    <row r="81" spans="2:18" ht="18.75" customHeight="1">
      <c r="B81" s="937" t="s">
        <v>286</v>
      </c>
      <c r="C81" s="937"/>
      <c r="D81" s="937"/>
      <c r="E81" s="937"/>
      <c r="F81" s="937"/>
      <c r="G81" s="937"/>
      <c r="H81" s="937"/>
      <c r="I81" s="937"/>
      <c r="J81" s="937"/>
      <c r="K81" s="937"/>
      <c r="L81" s="937"/>
      <c r="M81" s="937"/>
      <c r="N81" s="937"/>
      <c r="O81" s="937"/>
      <c r="P81" s="937"/>
      <c r="Q81" s="937"/>
      <c r="R81" s="937"/>
    </row>
    <row r="82" spans="2:18" ht="18.75" customHeight="1">
      <c r="B82" s="937"/>
      <c r="C82" s="937"/>
      <c r="D82" s="937"/>
      <c r="E82" s="937"/>
      <c r="F82" s="937"/>
      <c r="G82" s="937"/>
      <c r="H82" s="937"/>
      <c r="I82" s="937"/>
      <c r="J82" s="937"/>
      <c r="K82" s="937"/>
      <c r="L82" s="937"/>
      <c r="M82" s="937"/>
      <c r="N82" s="937"/>
      <c r="O82" s="937"/>
      <c r="P82" s="937"/>
      <c r="Q82" s="937"/>
      <c r="R82" s="937"/>
    </row>
    <row r="83" spans="2:18" ht="18.75" customHeight="1">
      <c r="B83" s="937"/>
      <c r="C83" s="937"/>
      <c r="D83" s="937"/>
      <c r="E83" s="937"/>
      <c r="F83" s="937"/>
      <c r="G83" s="937"/>
      <c r="H83" s="937"/>
      <c r="I83" s="937"/>
      <c r="J83" s="937"/>
      <c r="K83" s="937"/>
      <c r="L83" s="937"/>
      <c r="M83" s="937"/>
      <c r="N83" s="937"/>
      <c r="O83" s="937"/>
      <c r="P83" s="937"/>
      <c r="Q83" s="937"/>
      <c r="R83" s="937"/>
    </row>
    <row r="84" spans="2:18" ht="6" customHeight="1"/>
    <row r="94" spans="2:18">
      <c r="O94" s="232" t="s">
        <v>160</v>
      </c>
      <c r="P94" s="230"/>
      <c r="Q94" s="231"/>
      <c r="R94" s="231"/>
    </row>
    <row r="95" spans="2:18">
      <c r="O95" s="930" t="s">
        <v>192</v>
      </c>
      <c r="P95" s="931"/>
      <c r="Q95" s="931"/>
      <c r="R95" s="932"/>
    </row>
    <row r="96" spans="2:18">
      <c r="O96" s="933"/>
      <c r="P96" s="934"/>
      <c r="Q96" s="934"/>
      <c r="R96" s="935"/>
    </row>
    <row r="107" ht="18.75" customHeight="1"/>
    <row r="114" spans="2:18" s="227" customFormat="1" ht="3" customHeight="1">
      <c r="M114" s="233"/>
    </row>
    <row r="116" spans="2:18">
      <c r="B116" s="916" t="s">
        <v>234</v>
      </c>
      <c r="C116" s="916"/>
      <c r="D116" s="916"/>
      <c r="E116" s="916"/>
      <c r="F116" s="916"/>
      <c r="G116" s="916"/>
      <c r="H116" s="916"/>
      <c r="I116" s="916"/>
      <c r="J116" s="916"/>
      <c r="K116" s="916"/>
      <c r="L116" s="916"/>
      <c r="M116" s="916"/>
      <c r="N116" s="916"/>
      <c r="O116" s="916"/>
      <c r="P116" s="916"/>
      <c r="Q116" s="916"/>
      <c r="R116" s="916"/>
    </row>
    <row r="117" spans="2:18">
      <c r="B117" s="916"/>
      <c r="C117" s="916"/>
      <c r="D117" s="916"/>
      <c r="E117" s="916"/>
      <c r="F117" s="916"/>
      <c r="G117" s="916"/>
      <c r="H117" s="916"/>
      <c r="I117" s="916"/>
      <c r="J117" s="916"/>
      <c r="K117" s="916"/>
      <c r="L117" s="916"/>
      <c r="M117" s="916"/>
      <c r="N117" s="916"/>
      <c r="O117" s="916"/>
      <c r="P117" s="916"/>
      <c r="Q117" s="916"/>
      <c r="R117" s="916"/>
    </row>
    <row r="119" spans="2:18" ht="18.75" customHeight="1">
      <c r="O119" s="232" t="s">
        <v>161</v>
      </c>
      <c r="P119" s="230"/>
      <c r="Q119" s="231"/>
      <c r="R119" s="231"/>
    </row>
    <row r="120" spans="2:18" ht="18.75" customHeight="1">
      <c r="O120" s="930" t="s">
        <v>151</v>
      </c>
      <c r="P120" s="931"/>
      <c r="Q120" s="931"/>
      <c r="R120" s="932"/>
    </row>
    <row r="121" spans="2:18">
      <c r="O121" s="930"/>
      <c r="P121" s="931"/>
      <c r="Q121" s="931"/>
      <c r="R121" s="932"/>
    </row>
    <row r="122" spans="2:18">
      <c r="O122" s="933"/>
      <c r="P122" s="934"/>
      <c r="Q122" s="934"/>
      <c r="R122" s="935"/>
    </row>
    <row r="128" spans="2:18" ht="18.75" customHeight="1"/>
    <row r="129" spans="2:18">
      <c r="O129" s="947" t="s">
        <v>152</v>
      </c>
      <c r="P129" s="947"/>
      <c r="Q129" s="947"/>
      <c r="R129" s="947"/>
    </row>
    <row r="130" spans="2:18">
      <c r="O130" s="966" t="s">
        <v>258</v>
      </c>
      <c r="P130" s="967"/>
      <c r="Q130" s="967"/>
      <c r="R130" s="968"/>
    </row>
    <row r="131" spans="2:18">
      <c r="O131" s="969"/>
      <c r="P131" s="970"/>
      <c r="Q131" s="970"/>
      <c r="R131" s="971"/>
    </row>
    <row r="132" spans="2:18">
      <c r="O132" s="969"/>
      <c r="P132" s="970"/>
      <c r="Q132" s="970"/>
      <c r="R132" s="971"/>
    </row>
    <row r="133" spans="2:18">
      <c r="O133" s="969"/>
      <c r="P133" s="970"/>
      <c r="Q133" s="970"/>
      <c r="R133" s="971"/>
    </row>
    <row r="134" spans="2:18">
      <c r="O134" s="972"/>
      <c r="P134" s="973"/>
      <c r="Q134" s="973"/>
      <c r="R134" s="974"/>
    </row>
    <row r="135" spans="2:18">
      <c r="O135" s="237"/>
      <c r="P135" s="237"/>
      <c r="Q135" s="237"/>
      <c r="R135" s="237"/>
    </row>
    <row r="136" spans="2:18">
      <c r="O136" s="237"/>
      <c r="P136" s="237"/>
      <c r="Q136" s="237"/>
      <c r="R136" s="237"/>
    </row>
    <row r="137" spans="2:18">
      <c r="O137" s="237"/>
      <c r="P137" s="237"/>
      <c r="Q137" s="237"/>
      <c r="R137" s="237"/>
    </row>
    <row r="138" spans="2:18" ht="18.75" customHeight="1">
      <c r="B138" s="925" t="s">
        <v>236</v>
      </c>
      <c r="C138" s="925"/>
      <c r="D138" s="925"/>
      <c r="E138" s="925"/>
      <c r="F138" s="925"/>
      <c r="G138" s="925"/>
      <c r="H138" s="925"/>
      <c r="I138" s="925"/>
      <c r="J138" s="925"/>
      <c r="K138" s="925"/>
      <c r="L138" s="925"/>
    </row>
    <row r="139" spans="2:18" ht="18.75" customHeight="1">
      <c r="B139" s="925"/>
      <c r="C139" s="925"/>
      <c r="D139" s="925"/>
      <c r="E139" s="925"/>
      <c r="F139" s="925"/>
      <c r="G139" s="925"/>
      <c r="H139" s="925"/>
      <c r="I139" s="925"/>
      <c r="J139" s="925"/>
      <c r="K139" s="925"/>
      <c r="L139" s="925"/>
    </row>
    <row r="140" spans="2:18" ht="18.75" customHeight="1">
      <c r="O140" s="232" t="s">
        <v>163</v>
      </c>
      <c r="P140" s="230"/>
      <c r="Q140" s="231"/>
      <c r="R140" s="231"/>
    </row>
    <row r="141" spans="2:18" ht="18.75" customHeight="1">
      <c r="O141" s="930" t="s">
        <v>162</v>
      </c>
      <c r="P141" s="931"/>
      <c r="Q141" s="931"/>
      <c r="R141" s="932"/>
    </row>
    <row r="142" spans="2:18" ht="18.75" customHeight="1">
      <c r="O142" s="933"/>
      <c r="P142" s="934"/>
      <c r="Q142" s="934"/>
      <c r="R142" s="935"/>
    </row>
    <row r="143" spans="2:18" ht="18.75" customHeight="1">
      <c r="B143" s="220"/>
      <c r="C143" s="220"/>
      <c r="D143" s="221"/>
    </row>
    <row r="144" spans="2:18" ht="18.75" customHeight="1">
      <c r="B144" s="220"/>
      <c r="C144" s="220"/>
      <c r="D144" s="221"/>
    </row>
    <row r="145" spans="2:18" ht="18.75" customHeight="1">
      <c r="B145" s="220"/>
      <c r="C145" s="220"/>
      <c r="D145" s="221"/>
      <c r="O145" s="232" t="s">
        <v>164</v>
      </c>
      <c r="P145" s="230"/>
      <c r="Q145" s="231"/>
      <c r="R145" s="231"/>
    </row>
    <row r="146" spans="2:18" ht="18.75" customHeight="1">
      <c r="B146" s="220"/>
      <c r="C146" s="220"/>
      <c r="D146" s="221"/>
      <c r="O146" s="946" t="s">
        <v>238</v>
      </c>
      <c r="P146" s="931"/>
      <c r="Q146" s="931"/>
      <c r="R146" s="932"/>
    </row>
    <row r="147" spans="2:18" ht="18.75" customHeight="1">
      <c r="B147" s="220"/>
      <c r="C147" s="220"/>
      <c r="D147" s="221"/>
      <c r="O147" s="933"/>
      <c r="P147" s="934"/>
      <c r="Q147" s="934"/>
      <c r="R147" s="935"/>
    </row>
    <row r="148" spans="2:18" ht="18.75" customHeight="1">
      <c r="B148" s="220"/>
      <c r="C148" s="220"/>
      <c r="D148" s="221"/>
    </row>
    <row r="149" spans="2:18" ht="18.75" customHeight="1">
      <c r="B149" s="220"/>
      <c r="C149" s="220"/>
      <c r="D149" s="221"/>
    </row>
    <row r="150" spans="2:18" ht="18.75" customHeight="1">
      <c r="B150" s="220"/>
      <c r="C150" s="220"/>
      <c r="D150" s="221"/>
    </row>
    <row r="151" spans="2:18" ht="18.75" customHeight="1">
      <c r="B151" s="220"/>
      <c r="C151" s="220"/>
      <c r="D151" s="221"/>
    </row>
    <row r="152" spans="2:18" ht="18.75" customHeight="1">
      <c r="B152" s="925" t="s">
        <v>235</v>
      </c>
      <c r="C152" s="925"/>
      <c r="D152" s="925"/>
      <c r="E152" s="925"/>
      <c r="F152" s="925"/>
      <c r="G152" s="925"/>
      <c r="H152" s="925"/>
      <c r="I152" s="925"/>
      <c r="J152" s="925"/>
      <c r="K152" s="925"/>
      <c r="L152" s="925"/>
    </row>
    <row r="153" spans="2:18" ht="18.75" customHeight="1">
      <c r="B153" s="925"/>
      <c r="C153" s="925"/>
      <c r="D153" s="925"/>
      <c r="E153" s="925"/>
      <c r="F153" s="925"/>
      <c r="G153" s="925"/>
      <c r="H153" s="925"/>
      <c r="I153" s="925"/>
      <c r="J153" s="925"/>
      <c r="K153" s="925"/>
      <c r="L153" s="925"/>
    </row>
    <row r="154" spans="2:18" ht="18.75" customHeight="1">
      <c r="O154" s="232" t="s">
        <v>163</v>
      </c>
      <c r="P154" s="230"/>
      <c r="Q154" s="231"/>
      <c r="R154" s="231"/>
    </row>
    <row r="155" spans="2:18" ht="18.75" customHeight="1">
      <c r="O155" s="930" t="s">
        <v>162</v>
      </c>
      <c r="P155" s="931"/>
      <c r="Q155" s="931"/>
      <c r="R155" s="932"/>
    </row>
    <row r="156" spans="2:18" ht="18.75" customHeight="1">
      <c r="O156" s="933"/>
      <c r="P156" s="934"/>
      <c r="Q156" s="934"/>
      <c r="R156" s="935"/>
    </row>
    <row r="157" spans="2:18" ht="18.75" customHeight="1"/>
    <row r="158" spans="2:18">
      <c r="O158" s="232" t="s">
        <v>166</v>
      </c>
      <c r="P158" s="230"/>
      <c r="Q158" s="231"/>
      <c r="R158" s="231"/>
    </row>
    <row r="159" spans="2:18" ht="18.75" customHeight="1">
      <c r="O159" s="930" t="s">
        <v>165</v>
      </c>
      <c r="P159" s="931"/>
      <c r="Q159" s="931"/>
      <c r="R159" s="932"/>
    </row>
    <row r="160" spans="2:18">
      <c r="O160" s="933"/>
      <c r="P160" s="934"/>
      <c r="Q160" s="934"/>
      <c r="R160" s="935"/>
    </row>
    <row r="162" spans="2:18">
      <c r="O162" s="232" t="s">
        <v>167</v>
      </c>
      <c r="P162" s="230"/>
      <c r="Q162" s="231"/>
      <c r="R162" s="231"/>
    </row>
    <row r="163" spans="2:18">
      <c r="O163" s="996" t="s">
        <v>237</v>
      </c>
      <c r="P163" s="997"/>
      <c r="Q163" s="997"/>
      <c r="R163" s="998"/>
    </row>
    <row r="164" spans="2:18" ht="19.5" thickBot="1">
      <c r="O164" s="999"/>
      <c r="P164" s="1000"/>
      <c r="Q164" s="1000"/>
      <c r="R164" s="1001"/>
    </row>
    <row r="165" spans="2:18" ht="19.5" thickBot="1">
      <c r="B165" s="944" t="s">
        <v>149</v>
      </c>
      <c r="C165" s="945"/>
      <c r="D165" s="217"/>
      <c r="E165" s="218"/>
      <c r="F165" s="218"/>
      <c r="G165" s="218"/>
      <c r="H165" s="218"/>
      <c r="I165" s="218"/>
      <c r="J165" s="218"/>
      <c r="K165" s="218"/>
      <c r="L165" s="218"/>
    </row>
    <row r="166" spans="2:18">
      <c r="B166" s="938" t="s">
        <v>148</v>
      </c>
      <c r="C166" s="939"/>
      <c r="D166" s="939"/>
      <c r="E166" s="939"/>
      <c r="F166" s="939"/>
      <c r="G166" s="939"/>
      <c r="H166" s="939"/>
      <c r="I166" s="939"/>
      <c r="J166" s="939"/>
      <c r="K166" s="939"/>
      <c r="L166" s="940"/>
    </row>
    <row r="167" spans="2:18" ht="19.5" thickBot="1">
      <c r="B167" s="941"/>
      <c r="C167" s="942"/>
      <c r="D167" s="942"/>
      <c r="E167" s="942"/>
      <c r="F167" s="942"/>
      <c r="G167" s="942"/>
      <c r="H167" s="942"/>
      <c r="I167" s="942"/>
      <c r="J167" s="942"/>
      <c r="K167" s="942"/>
      <c r="L167" s="943"/>
    </row>
    <row r="168" spans="2:18" s="227" customFormat="1" ht="19.5" thickBot="1">
      <c r="B168" s="228"/>
      <c r="C168" s="228"/>
      <c r="D168" s="228"/>
      <c r="E168" s="228"/>
      <c r="F168" s="228"/>
      <c r="G168" s="228"/>
      <c r="H168" s="228"/>
      <c r="I168" s="228"/>
      <c r="J168" s="228"/>
      <c r="K168" s="228"/>
      <c r="L168" s="228"/>
      <c r="M168" s="233"/>
    </row>
    <row r="169" spans="2:18" s="227" customFormat="1" ht="19.5" thickBot="1">
      <c r="B169" s="944" t="s">
        <v>149</v>
      </c>
      <c r="C169" s="945"/>
      <c r="D169" s="217"/>
      <c r="E169" s="218"/>
      <c r="F169" s="218"/>
      <c r="G169" s="218"/>
      <c r="H169" s="218"/>
      <c r="I169" s="218"/>
      <c r="J169" s="218"/>
      <c r="K169" s="218"/>
      <c r="L169" s="218"/>
      <c r="M169" s="233"/>
    </row>
    <row r="170" spans="2:18" s="227" customFormat="1" ht="18.75" customHeight="1">
      <c r="B170" s="938" t="s">
        <v>155</v>
      </c>
      <c r="C170" s="939"/>
      <c r="D170" s="939"/>
      <c r="E170" s="939"/>
      <c r="F170" s="939"/>
      <c r="G170" s="939"/>
      <c r="H170" s="939"/>
      <c r="I170" s="939"/>
      <c r="J170" s="939"/>
      <c r="K170" s="939"/>
      <c r="L170" s="940"/>
      <c r="M170" s="233"/>
    </row>
    <row r="171" spans="2:18" ht="19.5" thickBot="1">
      <c r="B171" s="941"/>
      <c r="C171" s="942"/>
      <c r="D171" s="942"/>
      <c r="E171" s="942"/>
      <c r="F171" s="942"/>
      <c r="G171" s="942"/>
      <c r="H171" s="942"/>
      <c r="I171" s="942"/>
      <c r="J171" s="942"/>
      <c r="K171" s="942"/>
      <c r="L171" s="943"/>
    </row>
    <row r="173" spans="2:18">
      <c r="B173" s="223" t="s">
        <v>153</v>
      </c>
      <c r="C173" s="223"/>
      <c r="D173" s="223"/>
      <c r="E173" s="223"/>
      <c r="F173" s="223"/>
      <c r="G173" s="223"/>
      <c r="H173" s="223"/>
      <c r="I173" s="223"/>
      <c r="J173" s="223"/>
      <c r="K173" s="223"/>
      <c r="L173" s="223"/>
      <c r="O173" s="1002" t="s">
        <v>152</v>
      </c>
      <c r="P173" s="1002"/>
      <c r="Q173" s="1002"/>
      <c r="R173" s="1002"/>
    </row>
    <row r="174" spans="2:18" ht="18.75" customHeight="1">
      <c r="B174" s="222"/>
      <c r="C174" s="222"/>
      <c r="D174" s="222"/>
      <c r="E174" s="222"/>
      <c r="F174" s="222"/>
      <c r="G174" s="222"/>
      <c r="H174" s="222"/>
      <c r="I174" s="222"/>
      <c r="J174" s="222"/>
      <c r="K174" s="222"/>
      <c r="L174" s="222"/>
      <c r="O174" s="966" t="s">
        <v>193</v>
      </c>
      <c r="P174" s="967"/>
      <c r="Q174" s="967"/>
      <c r="R174" s="968"/>
    </row>
    <row r="175" spans="2:18">
      <c r="B175" s="222"/>
      <c r="C175" s="222"/>
      <c r="D175" s="222"/>
      <c r="E175" s="222"/>
      <c r="F175" s="222"/>
      <c r="G175" s="222"/>
      <c r="H175" s="222"/>
      <c r="I175" s="222"/>
      <c r="J175" s="222"/>
      <c r="K175" s="222"/>
      <c r="L175" s="222"/>
      <c r="O175" s="969"/>
      <c r="P175" s="970"/>
      <c r="Q175" s="970"/>
      <c r="R175" s="971"/>
    </row>
    <row r="176" spans="2:18">
      <c r="B176" s="222"/>
      <c r="C176" s="222"/>
      <c r="D176" s="222"/>
      <c r="E176" s="222"/>
      <c r="F176" s="222"/>
      <c r="G176" s="222"/>
      <c r="H176" s="222"/>
      <c r="I176" s="222"/>
      <c r="J176" s="222"/>
      <c r="K176" s="222"/>
      <c r="L176" s="222"/>
      <c r="O176" s="969"/>
      <c r="P176" s="970"/>
      <c r="Q176" s="970"/>
      <c r="R176" s="971"/>
    </row>
    <row r="177" spans="2:18">
      <c r="B177" s="222"/>
      <c r="C177" s="222"/>
      <c r="D177" s="222"/>
      <c r="E177" s="222"/>
      <c r="F177" s="222"/>
      <c r="G177" s="222"/>
      <c r="H177" s="222"/>
      <c r="I177" s="222"/>
      <c r="J177" s="222"/>
      <c r="K177" s="222"/>
      <c r="L177" s="222"/>
      <c r="O177" s="969"/>
      <c r="P177" s="970"/>
      <c r="Q177" s="970"/>
      <c r="R177" s="971"/>
    </row>
    <row r="178" spans="2:18">
      <c r="B178" s="222"/>
      <c r="C178" s="222"/>
      <c r="D178" s="222"/>
      <c r="E178" s="222"/>
      <c r="F178" s="222"/>
      <c r="G178" s="222"/>
      <c r="H178" s="222"/>
      <c r="I178" s="222"/>
      <c r="J178" s="222"/>
      <c r="K178" s="222"/>
      <c r="L178" s="222"/>
      <c r="O178" s="969"/>
      <c r="P178" s="970"/>
      <c r="Q178" s="970"/>
      <c r="R178" s="971"/>
    </row>
    <row r="179" spans="2:18">
      <c r="B179" s="222"/>
      <c r="C179" s="222"/>
      <c r="D179" s="222"/>
      <c r="E179" s="222"/>
      <c r="F179" s="222"/>
      <c r="G179" s="222"/>
      <c r="H179" s="222"/>
      <c r="I179" s="222"/>
      <c r="J179" s="222"/>
      <c r="K179" s="222"/>
      <c r="L179" s="222"/>
      <c r="O179" s="969"/>
      <c r="P179" s="970"/>
      <c r="Q179" s="970"/>
      <c r="R179" s="971"/>
    </row>
    <row r="180" spans="2:18">
      <c r="B180" s="222"/>
      <c r="C180" s="222"/>
      <c r="D180" s="222"/>
      <c r="E180" s="222"/>
      <c r="F180" s="222"/>
      <c r="G180" s="222"/>
      <c r="H180" s="222"/>
      <c r="I180" s="222"/>
      <c r="J180" s="222"/>
      <c r="K180" s="222"/>
      <c r="L180" s="222"/>
      <c r="O180" s="972"/>
      <c r="P180" s="973"/>
      <c r="Q180" s="973"/>
      <c r="R180" s="974"/>
    </row>
    <row r="181" spans="2:18">
      <c r="B181" s="222"/>
      <c r="C181" s="222"/>
      <c r="D181" s="222"/>
      <c r="E181" s="222"/>
      <c r="F181" s="222"/>
      <c r="G181" s="222"/>
      <c r="H181" s="222"/>
      <c r="I181" s="222"/>
      <c r="J181" s="222"/>
      <c r="K181" s="222"/>
      <c r="L181" s="222"/>
      <c r="O181" s="237"/>
      <c r="P181" s="237"/>
      <c r="Q181" s="237"/>
      <c r="R181" s="237"/>
    </row>
    <row r="182" spans="2:18">
      <c r="B182" s="223" t="s">
        <v>154</v>
      </c>
      <c r="C182" s="222"/>
      <c r="D182" s="222"/>
      <c r="E182" s="222"/>
      <c r="F182" s="222"/>
      <c r="G182" s="222"/>
      <c r="H182" s="222"/>
      <c r="I182" s="222"/>
      <c r="J182" s="222"/>
      <c r="K182" s="222"/>
      <c r="L182" s="222"/>
      <c r="O182" s="237"/>
      <c r="P182" s="237"/>
      <c r="Q182" s="237"/>
      <c r="R182" s="237"/>
    </row>
    <row r="183" spans="2:18">
      <c r="B183" s="222"/>
      <c r="C183" s="222"/>
      <c r="D183" s="222"/>
      <c r="E183" s="222"/>
      <c r="F183" s="222"/>
      <c r="G183" s="222"/>
      <c r="H183" s="222"/>
      <c r="I183" s="222"/>
      <c r="J183" s="222"/>
      <c r="K183" s="222"/>
      <c r="L183" s="222"/>
    </row>
    <row r="184" spans="2:18">
      <c r="B184" s="222"/>
      <c r="C184" s="222"/>
      <c r="D184" s="222"/>
      <c r="E184" s="222"/>
      <c r="F184" s="222"/>
      <c r="G184" s="222"/>
      <c r="H184" s="222"/>
      <c r="I184" s="222"/>
      <c r="J184" s="222"/>
      <c r="K184" s="222"/>
      <c r="L184" s="222"/>
    </row>
    <row r="185" spans="2:18">
      <c r="B185" s="222"/>
      <c r="C185" s="222"/>
      <c r="D185" s="222"/>
      <c r="E185" s="222"/>
      <c r="F185" s="222"/>
      <c r="G185" s="222"/>
      <c r="H185" s="222"/>
      <c r="I185" s="222"/>
      <c r="J185" s="222"/>
      <c r="K185" s="222"/>
      <c r="L185" s="222"/>
    </row>
    <row r="186" spans="2:18">
      <c r="B186" s="222"/>
      <c r="C186" s="222"/>
      <c r="D186" s="222"/>
      <c r="E186" s="222"/>
      <c r="F186" s="222"/>
      <c r="G186" s="222"/>
      <c r="H186" s="222"/>
      <c r="I186" s="222"/>
      <c r="J186" s="222"/>
      <c r="K186" s="222"/>
      <c r="L186" s="222"/>
    </row>
    <row r="187" spans="2:18">
      <c r="B187" s="222"/>
      <c r="C187" s="222"/>
      <c r="D187" s="222"/>
      <c r="E187" s="222"/>
      <c r="F187" s="222"/>
      <c r="G187" s="222"/>
      <c r="H187" s="222"/>
      <c r="I187" s="222"/>
      <c r="J187" s="222"/>
      <c r="K187" s="222"/>
      <c r="L187" s="222"/>
    </row>
    <row r="188" spans="2:18">
      <c r="B188" s="222"/>
      <c r="C188" s="222"/>
      <c r="D188" s="222"/>
      <c r="E188" s="222"/>
      <c r="F188" s="222"/>
      <c r="G188" s="222"/>
      <c r="H188" s="222"/>
      <c r="I188" s="222"/>
      <c r="J188" s="222"/>
      <c r="K188" s="222"/>
      <c r="L188" s="222"/>
    </row>
    <row r="189" spans="2:18">
      <c r="B189" s="222"/>
      <c r="C189" s="222"/>
      <c r="D189" s="222"/>
      <c r="E189" s="222"/>
      <c r="F189" s="222"/>
      <c r="G189" s="222"/>
      <c r="H189" s="222"/>
      <c r="I189" s="222"/>
      <c r="J189" s="222"/>
      <c r="K189" s="222"/>
      <c r="L189" s="222"/>
    </row>
    <row r="190" spans="2:18">
      <c r="B190" s="222"/>
      <c r="C190" s="222"/>
      <c r="D190" s="222"/>
      <c r="E190" s="222"/>
      <c r="F190" s="222"/>
      <c r="G190" s="222"/>
      <c r="H190" s="222"/>
      <c r="I190" s="222"/>
      <c r="J190" s="222"/>
      <c r="K190" s="222"/>
      <c r="L190" s="222"/>
    </row>
    <row r="192" spans="2:18" s="227" customFormat="1" ht="3" customHeight="1">
      <c r="M192" s="233"/>
    </row>
    <row r="194" spans="2:18">
      <c r="B194" s="916" t="s">
        <v>239</v>
      </c>
      <c r="C194" s="916"/>
      <c r="D194" s="916"/>
      <c r="E194" s="916"/>
      <c r="F194" s="916"/>
      <c r="G194" s="916"/>
      <c r="H194" s="916"/>
      <c r="I194" s="916"/>
      <c r="J194" s="916"/>
      <c r="K194" s="916"/>
      <c r="L194" s="916"/>
      <c r="M194" s="916"/>
      <c r="N194" s="916"/>
      <c r="O194" s="916"/>
      <c r="P194" s="916"/>
      <c r="Q194" s="916"/>
      <c r="R194" s="916"/>
    </row>
    <row r="195" spans="2:18" ht="18.75" customHeight="1">
      <c r="B195" s="916"/>
      <c r="C195" s="916"/>
      <c r="D195" s="916"/>
      <c r="E195" s="916"/>
      <c r="F195" s="916"/>
      <c r="G195" s="916"/>
      <c r="H195" s="916"/>
      <c r="I195" s="916"/>
      <c r="J195" s="916"/>
      <c r="K195" s="916"/>
      <c r="L195" s="916"/>
      <c r="M195" s="916"/>
      <c r="N195" s="916"/>
      <c r="O195" s="916"/>
      <c r="P195" s="916"/>
      <c r="Q195" s="916"/>
      <c r="R195" s="916"/>
    </row>
    <row r="196" spans="2:18" s="227" customFormat="1" ht="18.75" customHeight="1">
      <c r="B196" s="226"/>
      <c r="C196" s="226"/>
      <c r="D196" s="226"/>
      <c r="E196" s="226"/>
      <c r="F196" s="226"/>
      <c r="G196" s="226"/>
      <c r="H196" s="226"/>
      <c r="I196" s="226"/>
      <c r="J196" s="226"/>
      <c r="K196" s="226"/>
      <c r="L196" s="226"/>
      <c r="M196" s="219"/>
      <c r="N196"/>
      <c r="O196" s="226"/>
      <c r="P196" s="226"/>
      <c r="Q196" s="226"/>
      <c r="R196" s="226"/>
    </row>
    <row r="197" spans="2:18" s="227" customFormat="1" ht="18.75" customHeight="1">
      <c r="B197" s="226"/>
      <c r="C197" s="226"/>
      <c r="D197" s="226"/>
      <c r="E197" s="226"/>
      <c r="F197" s="226"/>
      <c r="G197" s="226"/>
      <c r="H197" s="226"/>
      <c r="I197" s="226"/>
      <c r="J197" s="226"/>
      <c r="K197" s="226"/>
      <c r="L197" s="226"/>
      <c r="M197" s="219"/>
      <c r="N197"/>
      <c r="O197" s="232" t="s">
        <v>168</v>
      </c>
      <c r="P197" s="230"/>
      <c r="Q197" s="231"/>
      <c r="R197" s="231"/>
    </row>
    <row r="198" spans="2:18" s="227" customFormat="1" ht="18.75" customHeight="1">
      <c r="B198" s="226"/>
      <c r="C198" s="226"/>
      <c r="D198" s="226"/>
      <c r="E198" s="226"/>
      <c r="F198" s="226"/>
      <c r="G198" s="226"/>
      <c r="H198" s="226"/>
      <c r="I198" s="226"/>
      <c r="J198" s="226"/>
      <c r="K198" s="226"/>
      <c r="L198" s="226"/>
      <c r="M198" s="219"/>
      <c r="N198"/>
      <c r="O198" s="930" t="s">
        <v>169</v>
      </c>
      <c r="P198" s="931"/>
      <c r="Q198" s="931"/>
      <c r="R198" s="932"/>
    </row>
    <row r="199" spans="2:18" s="227" customFormat="1" ht="18.75" customHeight="1">
      <c r="B199" s="226"/>
      <c r="C199" s="226"/>
      <c r="D199" s="226"/>
      <c r="E199" s="226"/>
      <c r="F199" s="226"/>
      <c r="G199" s="226"/>
      <c r="H199" s="226"/>
      <c r="I199" s="226"/>
      <c r="J199" s="226"/>
      <c r="K199" s="226"/>
      <c r="L199" s="226"/>
      <c r="M199" s="219"/>
      <c r="N199"/>
      <c r="O199" s="933"/>
      <c r="P199" s="934"/>
      <c r="Q199" s="934"/>
      <c r="R199" s="935"/>
    </row>
    <row r="200" spans="2:18" s="227" customFormat="1" ht="18.75" customHeight="1">
      <c r="B200" s="226"/>
      <c r="C200" s="226"/>
      <c r="D200" s="226"/>
      <c r="E200" s="226"/>
      <c r="F200" s="226"/>
      <c r="G200" s="226"/>
      <c r="H200" s="226"/>
      <c r="I200" s="226"/>
      <c r="J200" s="226"/>
      <c r="K200" s="226"/>
      <c r="L200" s="226"/>
      <c r="M200" s="219"/>
      <c r="N200"/>
      <c r="O200" s="226"/>
      <c r="P200" s="226"/>
      <c r="Q200" s="226"/>
      <c r="R200" s="226"/>
    </row>
    <row r="201" spans="2:18" s="227" customFormat="1" ht="18.75" customHeight="1">
      <c r="B201" s="226"/>
      <c r="C201" s="226"/>
      <c r="D201" s="226"/>
      <c r="E201" s="226"/>
      <c r="F201" s="226"/>
      <c r="G201" s="226"/>
      <c r="H201" s="226"/>
      <c r="I201" s="226"/>
      <c r="J201" s="226"/>
      <c r="K201" s="226"/>
      <c r="L201" s="226"/>
      <c r="M201" s="219"/>
      <c r="N201"/>
      <c r="O201" s="226"/>
      <c r="P201" s="226"/>
      <c r="Q201" s="226"/>
      <c r="R201" s="226"/>
    </row>
    <row r="202" spans="2:18" s="227" customFormat="1" ht="18.75" customHeight="1">
      <c r="B202" s="226"/>
      <c r="C202" s="226"/>
      <c r="D202" s="226"/>
      <c r="E202" s="226"/>
      <c r="F202" s="226"/>
      <c r="G202" s="226"/>
      <c r="H202" s="226"/>
      <c r="I202" s="226"/>
      <c r="J202" s="226"/>
      <c r="K202" s="226"/>
      <c r="L202" s="226"/>
      <c r="M202" s="219"/>
      <c r="N202"/>
      <c r="O202" s="226"/>
      <c r="P202" s="226"/>
      <c r="Q202" s="226"/>
      <c r="R202" s="226"/>
    </row>
    <row r="203" spans="2:18" s="227" customFormat="1" ht="3" customHeight="1">
      <c r="B203" s="226"/>
      <c r="C203" s="226"/>
      <c r="D203" s="226"/>
      <c r="E203" s="226"/>
      <c r="F203" s="226"/>
      <c r="G203" s="226"/>
      <c r="H203" s="226"/>
      <c r="I203" s="226"/>
      <c r="J203" s="226"/>
      <c r="K203" s="226"/>
      <c r="L203" s="226"/>
      <c r="M203" s="244"/>
      <c r="N203" s="226"/>
      <c r="O203" s="226"/>
      <c r="P203" s="226"/>
      <c r="Q203" s="226"/>
      <c r="R203" s="226"/>
    </row>
    <row r="204" spans="2:18" s="227" customFormat="1" ht="18.75" customHeight="1">
      <c r="B204" s="226"/>
      <c r="C204" s="226"/>
      <c r="D204" s="226"/>
      <c r="E204" s="226"/>
      <c r="F204" s="226"/>
      <c r="G204" s="226"/>
      <c r="H204" s="226"/>
      <c r="I204" s="226"/>
      <c r="J204" s="226"/>
      <c r="K204" s="226"/>
      <c r="L204" s="226"/>
      <c r="M204" s="219"/>
      <c r="N204"/>
      <c r="O204" s="226"/>
      <c r="P204" s="226"/>
      <c r="Q204" s="226"/>
      <c r="R204" s="226"/>
    </row>
    <row r="205" spans="2:18" s="227" customFormat="1" ht="18.75" customHeight="1">
      <c r="B205" s="916" t="s">
        <v>240</v>
      </c>
      <c r="C205" s="916"/>
      <c r="D205" s="916"/>
      <c r="E205" s="916"/>
      <c r="F205" s="916"/>
      <c r="G205" s="916"/>
      <c r="H205" s="916"/>
      <c r="I205" s="916"/>
      <c r="J205" s="916"/>
      <c r="K205" s="916"/>
      <c r="L205" s="916"/>
      <c r="M205" s="916"/>
      <c r="N205" s="311"/>
      <c r="O205" s="311"/>
      <c r="P205" s="311"/>
      <c r="Q205" s="311"/>
      <c r="R205" s="311"/>
    </row>
    <row r="206" spans="2:18" s="227" customFormat="1" ht="18.75" customHeight="1">
      <c r="B206" s="916"/>
      <c r="C206" s="916"/>
      <c r="D206" s="916"/>
      <c r="E206" s="916"/>
      <c r="F206" s="916"/>
      <c r="G206" s="916"/>
      <c r="H206" s="916"/>
      <c r="I206" s="916"/>
      <c r="J206" s="916"/>
      <c r="K206" s="916"/>
      <c r="L206" s="916"/>
      <c r="M206" s="916"/>
      <c r="N206" s="311"/>
      <c r="O206" s="232" t="s">
        <v>174</v>
      </c>
      <c r="P206" s="230"/>
      <c r="Q206" s="231"/>
      <c r="R206" s="231"/>
    </row>
    <row r="207" spans="2:18" s="227" customFormat="1" ht="18.75" customHeight="1">
      <c r="B207" s="226"/>
      <c r="C207" s="226"/>
      <c r="D207" s="226"/>
      <c r="E207" s="226"/>
      <c r="F207" s="226"/>
      <c r="G207" s="226"/>
      <c r="H207" s="226"/>
      <c r="I207" s="226"/>
      <c r="J207" s="226"/>
      <c r="K207" s="226"/>
      <c r="L207" s="226"/>
      <c r="M207" s="219"/>
      <c r="N207"/>
      <c r="O207" s="930" t="s">
        <v>170</v>
      </c>
      <c r="P207" s="931"/>
      <c r="Q207" s="931"/>
      <c r="R207" s="932"/>
    </row>
    <row r="208" spans="2:18" s="227" customFormat="1" ht="18.75" customHeight="1">
      <c r="B208" s="226"/>
      <c r="C208" s="226"/>
      <c r="D208" s="226"/>
      <c r="E208" s="226"/>
      <c r="F208" s="226"/>
      <c r="G208" s="226"/>
      <c r="H208" s="226"/>
      <c r="I208" s="226"/>
      <c r="J208" s="226"/>
      <c r="K208" s="226"/>
      <c r="L208" s="226"/>
      <c r="M208" s="219"/>
      <c r="N208"/>
      <c r="O208" s="933"/>
      <c r="P208" s="934"/>
      <c r="Q208" s="934"/>
      <c r="R208" s="935"/>
    </row>
    <row r="209" spans="2:18" s="227" customFormat="1" ht="18.75" customHeight="1">
      <c r="B209" s="226"/>
      <c r="C209" s="226"/>
      <c r="D209" s="226"/>
      <c r="E209" s="226"/>
      <c r="F209" s="226"/>
      <c r="G209" s="226"/>
      <c r="H209" s="226"/>
      <c r="I209" s="226"/>
      <c r="J209" s="226"/>
      <c r="K209" s="226"/>
      <c r="L209" s="226"/>
      <c r="M209" s="219"/>
      <c r="N209"/>
      <c r="O209"/>
      <c r="P209"/>
      <c r="Q209"/>
      <c r="R209"/>
    </row>
    <row r="210" spans="2:18">
      <c r="O210" s="232" t="s">
        <v>175</v>
      </c>
      <c r="P210" s="230"/>
      <c r="Q210" s="231"/>
      <c r="R210" s="231"/>
    </row>
    <row r="211" spans="2:18" ht="18.75" customHeight="1">
      <c r="O211" s="930" t="s">
        <v>171</v>
      </c>
      <c r="P211" s="931"/>
      <c r="Q211" s="931"/>
      <c r="R211" s="932"/>
    </row>
    <row r="212" spans="2:18">
      <c r="O212" s="933"/>
      <c r="P212" s="934"/>
      <c r="Q212" s="934"/>
      <c r="R212" s="935"/>
    </row>
    <row r="214" spans="2:18">
      <c r="O214" s="232" t="s">
        <v>176</v>
      </c>
      <c r="P214" s="230"/>
      <c r="Q214" s="231"/>
      <c r="R214" s="231"/>
    </row>
    <row r="215" spans="2:18" ht="18.75" customHeight="1">
      <c r="O215" s="930" t="s">
        <v>172</v>
      </c>
      <c r="P215" s="931"/>
      <c r="Q215" s="931"/>
      <c r="R215" s="932"/>
    </row>
    <row r="216" spans="2:18">
      <c r="O216" s="933"/>
      <c r="P216" s="934"/>
      <c r="Q216" s="934"/>
      <c r="R216" s="935"/>
    </row>
    <row r="218" spans="2:18">
      <c r="O218" s="232" t="s">
        <v>177</v>
      </c>
      <c r="P218" s="230"/>
      <c r="Q218" s="231"/>
      <c r="R218" s="231"/>
    </row>
    <row r="219" spans="2:18" ht="18.75" customHeight="1">
      <c r="O219" s="930" t="s">
        <v>173</v>
      </c>
      <c r="P219" s="931"/>
      <c r="Q219" s="931"/>
      <c r="R219" s="932"/>
    </row>
    <row r="220" spans="2:18">
      <c r="O220" s="933"/>
      <c r="P220" s="934"/>
      <c r="Q220" s="934"/>
      <c r="R220" s="935"/>
    </row>
    <row r="221" spans="2:18" ht="19.5" thickBot="1"/>
    <row r="222" spans="2:18" ht="19.5" thickBot="1">
      <c r="B222" s="944" t="s">
        <v>149</v>
      </c>
      <c r="C222" s="945"/>
      <c r="D222" s="249"/>
      <c r="E222" s="250"/>
      <c r="F222" s="250"/>
      <c r="G222" s="250"/>
      <c r="H222" s="250"/>
      <c r="I222" s="250"/>
      <c r="J222" s="250"/>
      <c r="K222" s="250"/>
      <c r="L222" s="250"/>
      <c r="O222" s="944" t="s">
        <v>149</v>
      </c>
      <c r="P222" s="945"/>
      <c r="Q222" s="312"/>
      <c r="R222" s="219"/>
    </row>
    <row r="223" spans="2:18" ht="18.75" customHeight="1">
      <c r="B223" s="938" t="s">
        <v>148</v>
      </c>
      <c r="C223" s="939"/>
      <c r="D223" s="939"/>
      <c r="E223" s="939"/>
      <c r="F223" s="939"/>
      <c r="G223" s="939"/>
      <c r="H223" s="939"/>
      <c r="I223" s="939"/>
      <c r="J223" s="939"/>
      <c r="K223" s="939"/>
      <c r="L223" s="940"/>
      <c r="O223" s="1092" t="s">
        <v>307</v>
      </c>
      <c r="P223" s="1093"/>
      <c r="Q223" s="1098"/>
      <c r="R223" s="1099"/>
    </row>
    <row r="224" spans="2:18" ht="19.5" customHeight="1" thickBot="1">
      <c r="B224" s="941"/>
      <c r="C224" s="942"/>
      <c r="D224" s="942"/>
      <c r="E224" s="942"/>
      <c r="F224" s="942"/>
      <c r="G224" s="942"/>
      <c r="H224" s="942"/>
      <c r="I224" s="942"/>
      <c r="J224" s="942"/>
      <c r="K224" s="942"/>
      <c r="L224" s="943"/>
      <c r="O224" s="1095"/>
      <c r="P224" s="1096"/>
      <c r="Q224" s="1096"/>
      <c r="R224" s="1097"/>
    </row>
    <row r="225" spans="2:18" ht="19.5" thickBot="1">
      <c r="B225" s="228"/>
      <c r="C225" s="228"/>
      <c r="D225" s="228"/>
      <c r="E225" s="228"/>
      <c r="F225" s="228"/>
      <c r="G225" s="228"/>
      <c r="H225" s="228"/>
      <c r="I225" s="228"/>
      <c r="J225" s="228"/>
      <c r="K225" s="228"/>
      <c r="L225" s="228"/>
      <c r="O225" s="313"/>
      <c r="P225" s="313"/>
      <c r="Q225" s="313"/>
      <c r="R225" s="313"/>
    </row>
    <row r="226" spans="2:18" ht="18.75" customHeight="1" thickBot="1">
      <c r="B226" s="944" t="s">
        <v>149</v>
      </c>
      <c r="C226" s="945"/>
      <c r="D226" s="217"/>
      <c r="E226" s="218"/>
      <c r="F226" s="218"/>
      <c r="G226" s="218"/>
      <c r="H226" s="218"/>
      <c r="I226" s="218"/>
      <c r="J226" s="218"/>
      <c r="K226" s="218"/>
      <c r="L226" s="218"/>
      <c r="M226" s="218"/>
      <c r="N226" s="218"/>
      <c r="O226" s="218"/>
      <c r="P226" s="218"/>
      <c r="Q226" s="218"/>
      <c r="R226" s="218"/>
    </row>
    <row r="227" spans="2:18" ht="19.5" customHeight="1">
      <c r="B227" s="987" t="s">
        <v>210</v>
      </c>
      <c r="C227" s="988"/>
      <c r="D227" s="988"/>
      <c r="E227" s="988"/>
      <c r="F227" s="988"/>
      <c r="G227" s="988"/>
      <c r="H227" s="988"/>
      <c r="I227" s="988"/>
      <c r="J227" s="988"/>
      <c r="K227" s="988"/>
      <c r="L227" s="988"/>
      <c r="M227" s="988"/>
      <c r="N227" s="988"/>
      <c r="O227" s="988"/>
      <c r="P227" s="988"/>
      <c r="Q227" s="988"/>
      <c r="R227" s="989"/>
    </row>
    <row r="228" spans="2:18" ht="19.5" thickBot="1">
      <c r="B228" s="990"/>
      <c r="C228" s="991"/>
      <c r="D228" s="991"/>
      <c r="E228" s="991"/>
      <c r="F228" s="991"/>
      <c r="G228" s="991"/>
      <c r="H228" s="991"/>
      <c r="I228" s="991"/>
      <c r="J228" s="991"/>
      <c r="K228" s="991"/>
      <c r="L228" s="991"/>
      <c r="M228" s="991"/>
      <c r="N228" s="991"/>
      <c r="O228" s="991"/>
      <c r="P228" s="991"/>
      <c r="Q228" s="991"/>
      <c r="R228" s="992"/>
    </row>
    <row r="230" spans="2:18" s="227" customFormat="1" ht="3" customHeight="1">
      <c r="M230" s="233"/>
    </row>
    <row r="231" spans="2:18" ht="18.75" customHeight="1"/>
    <row r="232" spans="2:18">
      <c r="B232" s="916" t="s">
        <v>241</v>
      </c>
      <c r="C232" s="916"/>
      <c r="D232" s="916"/>
      <c r="E232" s="916"/>
      <c r="F232" s="916"/>
      <c r="G232" s="916"/>
      <c r="H232" s="916"/>
      <c r="I232" s="916"/>
      <c r="J232" s="916"/>
      <c r="K232" s="916"/>
      <c r="L232" s="916"/>
      <c r="M232" s="916"/>
      <c r="N232" s="916"/>
      <c r="O232" s="916"/>
      <c r="P232" s="916"/>
      <c r="Q232" s="916"/>
      <c r="R232" s="916"/>
    </row>
    <row r="233" spans="2:18">
      <c r="B233" s="916"/>
      <c r="C233" s="916"/>
      <c r="D233" s="916"/>
      <c r="E233" s="916"/>
      <c r="F233" s="916"/>
      <c r="G233" s="916"/>
      <c r="H233" s="916"/>
      <c r="I233" s="916"/>
      <c r="J233" s="916"/>
      <c r="K233" s="916"/>
      <c r="L233" s="916"/>
      <c r="M233" s="916"/>
      <c r="N233" s="916"/>
      <c r="O233" s="916"/>
      <c r="P233" s="916"/>
      <c r="Q233" s="916"/>
      <c r="R233" s="916"/>
    </row>
    <row r="234" spans="2:18" ht="18.75" customHeight="1">
      <c r="B234" s="234"/>
      <c r="C234" s="234"/>
      <c r="D234" s="234"/>
      <c r="E234" s="234"/>
      <c r="F234" s="234"/>
      <c r="G234" s="234"/>
      <c r="H234" s="234"/>
      <c r="I234" s="234"/>
      <c r="J234" s="234"/>
      <c r="K234" s="234"/>
      <c r="L234" s="234"/>
      <c r="M234" s="245"/>
      <c r="N234" s="234"/>
      <c r="O234" s="234"/>
      <c r="P234" s="234"/>
      <c r="Q234" s="234"/>
      <c r="R234" s="234"/>
    </row>
    <row r="235" spans="2:18" ht="18.75" customHeight="1">
      <c r="B235" s="234"/>
      <c r="C235" s="234"/>
      <c r="D235" s="234"/>
      <c r="E235" s="234"/>
      <c r="F235" s="234"/>
      <c r="G235" s="234"/>
      <c r="H235" s="234"/>
      <c r="I235" s="234"/>
      <c r="J235" s="234"/>
      <c r="K235" s="234"/>
      <c r="L235" s="234"/>
      <c r="M235" s="245"/>
      <c r="N235" s="234"/>
      <c r="O235" s="232" t="s">
        <v>181</v>
      </c>
      <c r="P235" s="235"/>
      <c r="Q235" s="236"/>
      <c r="R235" s="236"/>
    </row>
    <row r="236" spans="2:18">
      <c r="B236" s="234"/>
      <c r="C236" s="234"/>
      <c r="D236" s="234"/>
      <c r="E236" s="234"/>
      <c r="F236" s="234"/>
      <c r="G236" s="234"/>
      <c r="H236" s="234"/>
      <c r="I236" s="234"/>
      <c r="J236" s="234"/>
      <c r="K236" s="234"/>
      <c r="L236" s="234"/>
      <c r="M236" s="245"/>
      <c r="N236" s="234"/>
      <c r="O236" s="930" t="s">
        <v>284</v>
      </c>
      <c r="P236" s="931"/>
      <c r="Q236" s="931"/>
      <c r="R236" s="932"/>
    </row>
    <row r="237" spans="2:18">
      <c r="B237" s="234"/>
      <c r="C237" s="234"/>
      <c r="D237" s="234"/>
      <c r="E237" s="234"/>
      <c r="F237" s="234"/>
      <c r="G237" s="234"/>
      <c r="H237" s="234"/>
      <c r="I237" s="234"/>
      <c r="J237" s="234"/>
      <c r="K237" s="234"/>
      <c r="L237" s="234"/>
      <c r="M237" s="245"/>
      <c r="N237" s="234"/>
      <c r="O237" s="930"/>
      <c r="P237" s="931"/>
      <c r="Q237" s="931"/>
      <c r="R237" s="932"/>
    </row>
    <row r="238" spans="2:18" ht="18.75" customHeight="1">
      <c r="B238" s="234"/>
      <c r="C238" s="234"/>
      <c r="D238" s="234"/>
      <c r="E238" s="234"/>
      <c r="F238" s="234"/>
      <c r="G238" s="234"/>
      <c r="H238" s="234"/>
      <c r="I238" s="234"/>
      <c r="J238" s="234"/>
      <c r="K238" s="234"/>
      <c r="L238" s="234"/>
      <c r="M238" s="245"/>
      <c r="N238" s="234"/>
      <c r="O238" s="933"/>
      <c r="P238" s="934"/>
      <c r="Q238" s="934"/>
      <c r="R238" s="935"/>
    </row>
    <row r="239" spans="2:18">
      <c r="B239" s="234"/>
      <c r="C239" s="234"/>
      <c r="D239" s="234"/>
      <c r="E239" s="234"/>
      <c r="F239" s="234"/>
      <c r="G239" s="234"/>
      <c r="H239" s="234"/>
      <c r="I239" s="234"/>
      <c r="J239" s="234"/>
      <c r="K239" s="234"/>
      <c r="L239" s="234"/>
      <c r="M239" s="245"/>
      <c r="N239" s="234"/>
      <c r="O239" s="234"/>
      <c r="P239" s="234"/>
      <c r="Q239" s="234"/>
      <c r="R239" s="234"/>
    </row>
    <row r="240" spans="2:18" ht="18.75" customHeight="1">
      <c r="B240" s="234"/>
      <c r="C240" s="234"/>
      <c r="D240" s="234"/>
      <c r="E240" s="234"/>
      <c r="F240" s="234"/>
      <c r="G240" s="234"/>
      <c r="H240" s="234"/>
      <c r="I240" s="234"/>
      <c r="J240" s="234"/>
      <c r="K240" s="234"/>
      <c r="L240" s="234"/>
      <c r="M240" s="245"/>
      <c r="N240" s="234"/>
      <c r="O240" s="234"/>
      <c r="P240" s="234"/>
      <c r="Q240" s="234"/>
      <c r="R240" s="234"/>
    </row>
    <row r="241" spans="2:18" ht="18.75" customHeight="1">
      <c r="B241" s="234"/>
      <c r="C241" s="234"/>
      <c r="D241" s="234"/>
      <c r="E241" s="234"/>
      <c r="F241" s="234"/>
      <c r="G241" s="234"/>
      <c r="H241" s="234"/>
      <c r="I241" s="234"/>
      <c r="J241" s="234"/>
      <c r="K241" s="234"/>
      <c r="L241" s="234"/>
      <c r="M241" s="245"/>
      <c r="N241" s="234"/>
      <c r="O241" s="234"/>
      <c r="P241" s="234"/>
      <c r="Q241" s="234"/>
      <c r="R241" s="234"/>
    </row>
    <row r="242" spans="2:18" ht="18.75" customHeight="1">
      <c r="B242" s="234"/>
      <c r="C242" s="234"/>
      <c r="D242" s="234"/>
      <c r="E242" s="234"/>
      <c r="F242" s="234"/>
      <c r="G242" s="234"/>
      <c r="H242" s="234"/>
      <c r="I242" s="234"/>
      <c r="J242" s="234"/>
      <c r="K242" s="234"/>
      <c r="L242" s="234"/>
      <c r="M242" s="245"/>
      <c r="N242" s="234"/>
      <c r="O242" s="234"/>
      <c r="P242" s="234"/>
      <c r="Q242" s="234"/>
      <c r="R242" s="234"/>
    </row>
    <row r="243" spans="2:18">
      <c r="B243" s="234"/>
      <c r="C243" s="234"/>
      <c r="D243" s="234"/>
      <c r="E243" s="234"/>
      <c r="F243" s="234"/>
      <c r="G243" s="234"/>
      <c r="H243" s="234"/>
      <c r="I243" s="234"/>
      <c r="J243" s="234"/>
      <c r="K243" s="234"/>
      <c r="L243" s="234"/>
      <c r="M243" s="245"/>
      <c r="N243" s="234"/>
      <c r="O243" s="234"/>
      <c r="P243" s="234"/>
      <c r="Q243" s="234"/>
      <c r="R243" s="234"/>
    </row>
    <row r="244" spans="2:18">
      <c r="B244" s="234"/>
      <c r="C244" s="234"/>
      <c r="D244" s="234"/>
      <c r="E244" s="234"/>
      <c r="F244" s="234"/>
      <c r="G244" s="234"/>
      <c r="H244" s="234"/>
      <c r="I244" s="234"/>
      <c r="J244" s="234"/>
      <c r="K244" s="234"/>
      <c r="L244" s="234"/>
      <c r="M244" s="245"/>
      <c r="N244" s="234"/>
      <c r="O244" s="232" t="s">
        <v>178</v>
      </c>
      <c r="P244" s="235"/>
      <c r="Q244" s="236"/>
      <c r="R244" s="236"/>
    </row>
    <row r="245" spans="2:18">
      <c r="B245" s="234"/>
      <c r="C245" s="234"/>
      <c r="D245" s="234"/>
      <c r="E245" s="234"/>
      <c r="F245" s="234"/>
      <c r="G245" s="234"/>
      <c r="H245" s="234"/>
      <c r="I245" s="234"/>
      <c r="J245" s="234"/>
      <c r="K245" s="234"/>
      <c r="L245" s="234"/>
      <c r="M245" s="245"/>
      <c r="N245" s="234"/>
      <c r="O245" s="930" t="s">
        <v>183</v>
      </c>
      <c r="P245" s="931"/>
      <c r="Q245" s="931"/>
      <c r="R245" s="932"/>
    </row>
    <row r="246" spans="2:18">
      <c r="B246" s="234"/>
      <c r="C246" s="234"/>
      <c r="D246" s="234"/>
      <c r="E246" s="234"/>
      <c r="F246" s="232" t="s">
        <v>179</v>
      </c>
      <c r="G246" s="235"/>
      <c r="H246" s="236"/>
      <c r="I246" s="236"/>
      <c r="J246" s="234"/>
      <c r="K246" s="234"/>
      <c r="L246" s="234"/>
      <c r="M246" s="245"/>
      <c r="N246" s="234"/>
      <c r="O246" s="930"/>
      <c r="P246" s="931"/>
      <c r="Q246" s="931"/>
      <c r="R246" s="932"/>
    </row>
    <row r="247" spans="2:18">
      <c r="B247" s="234"/>
      <c r="C247" s="234"/>
      <c r="D247" s="234"/>
      <c r="E247" s="234"/>
      <c r="F247" s="930" t="s">
        <v>180</v>
      </c>
      <c r="G247" s="931"/>
      <c r="H247" s="931"/>
      <c r="I247" s="932"/>
      <c r="J247" s="234"/>
      <c r="K247" s="234"/>
      <c r="L247" s="234"/>
      <c r="M247" s="245"/>
      <c r="N247" s="234"/>
      <c r="O247" s="930"/>
      <c r="P247" s="931"/>
      <c r="Q247" s="931"/>
      <c r="R247" s="932"/>
    </row>
    <row r="248" spans="2:18">
      <c r="B248" s="234"/>
      <c r="C248" s="234"/>
      <c r="D248" s="234"/>
      <c r="E248" s="234"/>
      <c r="F248" s="933"/>
      <c r="G248" s="934"/>
      <c r="H248" s="934"/>
      <c r="I248" s="935"/>
      <c r="J248" s="234"/>
      <c r="K248" s="234"/>
      <c r="L248" s="234"/>
      <c r="M248" s="245"/>
      <c r="N248" s="234"/>
      <c r="O248" s="930" t="s">
        <v>184</v>
      </c>
      <c r="P248" s="931"/>
      <c r="Q248" s="931"/>
      <c r="R248" s="932"/>
    </row>
    <row r="249" spans="2:18" ht="19.5" thickBot="1">
      <c r="B249" s="234"/>
      <c r="C249" s="234"/>
      <c r="D249" s="234"/>
      <c r="E249" s="234"/>
      <c r="F249" s="234"/>
      <c r="G249" s="234"/>
      <c r="H249" s="234"/>
      <c r="I249" s="234"/>
      <c r="J249" s="234"/>
      <c r="K249" s="234"/>
      <c r="L249" s="234"/>
      <c r="M249" s="245"/>
      <c r="N249" s="234"/>
      <c r="O249" s="933" t="s">
        <v>185</v>
      </c>
      <c r="P249" s="934"/>
      <c r="Q249" s="934"/>
      <c r="R249" s="935"/>
    </row>
    <row r="250" spans="2:18" ht="18.75" customHeight="1" thickBot="1">
      <c r="B250" s="944" t="s">
        <v>149</v>
      </c>
      <c r="C250" s="945"/>
      <c r="D250" s="217"/>
      <c r="E250" s="218"/>
      <c r="F250" s="218"/>
      <c r="G250" s="218"/>
      <c r="H250" s="218"/>
      <c r="I250" s="218"/>
      <c r="J250" s="218"/>
      <c r="K250" s="218"/>
      <c r="L250" s="218"/>
      <c r="M250" s="218"/>
      <c r="N250" s="218"/>
      <c r="O250" s="219"/>
      <c r="P250" s="219"/>
      <c r="Q250" s="219"/>
      <c r="R250" s="219"/>
    </row>
    <row r="251" spans="2:18" ht="18.75" customHeight="1">
      <c r="B251" s="1106" t="s">
        <v>308</v>
      </c>
      <c r="C251" s="1107"/>
      <c r="D251" s="1107"/>
      <c r="E251" s="1107"/>
      <c r="F251" s="1107"/>
      <c r="G251" s="1107"/>
      <c r="H251" s="1107"/>
      <c r="I251" s="1107"/>
      <c r="J251" s="1107"/>
      <c r="K251" s="1107"/>
      <c r="L251" s="1107"/>
      <c r="M251" s="1107"/>
      <c r="N251" s="1108"/>
      <c r="O251" s="316"/>
      <c r="P251" s="316"/>
      <c r="Q251" s="316"/>
      <c r="R251" s="316"/>
    </row>
    <row r="252" spans="2:18" ht="18.75" customHeight="1" thickBot="1">
      <c r="B252" s="1109"/>
      <c r="C252" s="1110"/>
      <c r="D252" s="1110"/>
      <c r="E252" s="1110"/>
      <c r="F252" s="1110"/>
      <c r="G252" s="1110"/>
      <c r="H252" s="1110"/>
      <c r="I252" s="1110"/>
      <c r="J252" s="1110"/>
      <c r="K252" s="1110"/>
      <c r="L252" s="1110"/>
      <c r="M252" s="1110"/>
      <c r="N252" s="1111"/>
      <c r="O252" s="316"/>
      <c r="P252" s="316"/>
      <c r="Q252" s="316"/>
      <c r="R252" s="316"/>
    </row>
    <row r="253" spans="2:18" ht="19.5" thickBot="1"/>
    <row r="254" spans="2:18" ht="19.5" thickBot="1">
      <c r="B254" s="944" t="s">
        <v>149</v>
      </c>
      <c r="C254" s="945"/>
      <c r="D254" s="314"/>
      <c r="E254" s="315"/>
      <c r="F254" s="315"/>
      <c r="G254" s="315"/>
      <c r="H254" s="315"/>
      <c r="I254" s="315"/>
      <c r="J254" s="315"/>
      <c r="K254" s="315"/>
      <c r="L254" s="315"/>
      <c r="M254" s="315"/>
      <c r="N254" s="315"/>
      <c r="O254" s="305"/>
      <c r="P254" s="305"/>
      <c r="Q254" s="305"/>
      <c r="R254" s="305"/>
    </row>
    <row r="255" spans="2:18" ht="18.75" customHeight="1">
      <c r="B255" s="1100" t="s">
        <v>313</v>
      </c>
      <c r="C255" s="1101"/>
      <c r="D255" s="1101"/>
      <c r="E255" s="1101"/>
      <c r="F255" s="1101"/>
      <c r="G255" s="1101"/>
      <c r="H255" s="1101"/>
      <c r="I255" s="1101"/>
      <c r="J255" s="1101"/>
      <c r="K255" s="1101"/>
      <c r="L255" s="1101"/>
      <c r="M255" s="1101"/>
      <c r="N255" s="1102"/>
      <c r="O255" s="305"/>
      <c r="P255" s="305"/>
      <c r="Q255" s="305"/>
      <c r="R255" s="305"/>
    </row>
    <row r="256" spans="2:18" ht="19.5" customHeight="1" thickBot="1">
      <c r="B256" s="1103"/>
      <c r="C256" s="1104"/>
      <c r="D256" s="1104"/>
      <c r="E256" s="1104"/>
      <c r="F256" s="1104"/>
      <c r="G256" s="1104"/>
      <c r="H256" s="1104"/>
      <c r="I256" s="1104"/>
      <c r="J256" s="1104"/>
      <c r="K256" s="1104"/>
      <c r="L256" s="1104"/>
      <c r="M256" s="1104"/>
      <c r="N256" s="1105"/>
    </row>
    <row r="258" spans="2:18" s="227" customFormat="1" ht="15" customHeight="1" thickBot="1">
      <c r="M258" s="233"/>
    </row>
    <row r="259" spans="2:18" ht="18.75" customHeight="1" thickTop="1">
      <c r="B259" s="926">
        <v>3</v>
      </c>
      <c r="C259" s="928" t="s">
        <v>242</v>
      </c>
      <c r="D259" s="928"/>
      <c r="E259" s="928"/>
      <c r="F259" s="928"/>
      <c r="G259" s="928"/>
      <c r="H259" s="928"/>
      <c r="I259" s="928"/>
      <c r="J259" s="928"/>
      <c r="K259" s="928"/>
      <c r="L259" s="928"/>
      <c r="M259" s="928"/>
      <c r="N259" s="928"/>
      <c r="O259" s="928"/>
      <c r="P259" s="928"/>
      <c r="Q259" s="928"/>
      <c r="R259" s="928"/>
    </row>
    <row r="260" spans="2:18" ht="18.75" customHeight="1" thickBot="1">
      <c r="B260" s="927"/>
      <c r="C260" s="929"/>
      <c r="D260" s="929"/>
      <c r="E260" s="929"/>
      <c r="F260" s="929"/>
      <c r="G260" s="929"/>
      <c r="H260" s="929"/>
      <c r="I260" s="929"/>
      <c r="J260" s="929"/>
      <c r="K260" s="929"/>
      <c r="L260" s="929"/>
      <c r="M260" s="929"/>
      <c r="N260" s="929"/>
      <c r="O260" s="929"/>
      <c r="P260" s="929"/>
      <c r="Q260" s="929"/>
      <c r="R260" s="929"/>
    </row>
    <row r="261" spans="2:18" ht="25.5" thickTop="1">
      <c r="B261" s="248"/>
      <c r="C261" s="248"/>
      <c r="D261" s="248"/>
      <c r="E261" s="248"/>
      <c r="F261" s="248"/>
      <c r="G261" s="248"/>
      <c r="H261" s="248"/>
      <c r="I261" s="248"/>
      <c r="J261" s="248"/>
      <c r="K261" s="248"/>
      <c r="L261" s="248"/>
    </row>
    <row r="262" spans="2:18">
      <c r="B262" s="916" t="s">
        <v>243</v>
      </c>
      <c r="C262" s="916"/>
      <c r="D262" s="916"/>
      <c r="E262" s="916"/>
      <c r="F262" s="916"/>
      <c r="G262" s="916"/>
      <c r="H262" s="916"/>
      <c r="I262" s="916"/>
      <c r="J262" s="916"/>
      <c r="K262" s="916"/>
      <c r="L262" s="916"/>
      <c r="M262" s="916"/>
      <c r="N262" s="916"/>
      <c r="O262" s="916"/>
      <c r="P262" s="916"/>
      <c r="Q262" s="916"/>
      <c r="R262" s="916"/>
    </row>
    <row r="263" spans="2:18">
      <c r="B263" s="916"/>
      <c r="C263" s="916"/>
      <c r="D263" s="916"/>
      <c r="E263" s="916"/>
      <c r="F263" s="916"/>
      <c r="G263" s="916"/>
      <c r="H263" s="916"/>
      <c r="I263" s="916"/>
      <c r="J263" s="916"/>
      <c r="K263" s="916"/>
      <c r="L263" s="916"/>
      <c r="M263" s="916"/>
      <c r="N263" s="916"/>
      <c r="O263" s="916"/>
      <c r="P263" s="916"/>
      <c r="Q263" s="916"/>
      <c r="R263" s="916"/>
    </row>
    <row r="264" spans="2:18">
      <c r="B264" s="916" t="s">
        <v>244</v>
      </c>
      <c r="C264" s="916"/>
      <c r="D264" s="916"/>
      <c r="E264" s="916"/>
      <c r="F264" s="916"/>
      <c r="G264" s="916"/>
      <c r="H264" s="916"/>
      <c r="I264" s="916"/>
      <c r="J264" s="916"/>
      <c r="K264" s="916"/>
      <c r="L264" s="916"/>
      <c r="M264" s="916"/>
      <c r="N264" s="916"/>
      <c r="O264" s="916"/>
      <c r="P264" s="916"/>
      <c r="Q264" s="916"/>
      <c r="R264" s="916"/>
    </row>
    <row r="265" spans="2:18">
      <c r="B265" s="916"/>
      <c r="C265" s="916"/>
      <c r="D265" s="916"/>
      <c r="E265" s="916"/>
      <c r="F265" s="916"/>
      <c r="G265" s="916"/>
      <c r="H265" s="916"/>
      <c r="I265" s="916"/>
      <c r="J265" s="916"/>
      <c r="K265" s="916"/>
      <c r="L265" s="916"/>
      <c r="M265" s="916"/>
      <c r="N265" s="916"/>
      <c r="O265" s="916"/>
      <c r="P265" s="916"/>
      <c r="Q265" s="916"/>
      <c r="R265" s="916"/>
    </row>
    <row r="266" spans="2:18" ht="25.5" thickBot="1">
      <c r="B266" s="248"/>
      <c r="C266" s="248"/>
      <c r="D266" s="248"/>
      <c r="E266" s="248"/>
      <c r="F266" s="248"/>
      <c r="G266" s="248"/>
      <c r="H266" s="248"/>
      <c r="I266" s="248"/>
      <c r="J266" s="248"/>
      <c r="K266" s="248"/>
      <c r="L266" s="248"/>
    </row>
    <row r="267" spans="2:18" ht="18.75" customHeight="1" thickBot="1">
      <c r="B267" s="944" t="s">
        <v>149</v>
      </c>
      <c r="C267" s="945"/>
      <c r="D267" s="238"/>
      <c r="E267" s="239"/>
      <c r="F267" s="239"/>
      <c r="G267" s="239"/>
      <c r="H267" s="239"/>
      <c r="I267" s="239"/>
      <c r="J267" s="239"/>
      <c r="K267" s="239"/>
      <c r="L267" s="239"/>
      <c r="M267" s="218"/>
      <c r="N267" s="218"/>
      <c r="O267" s="218"/>
      <c r="P267" s="218"/>
      <c r="Q267" s="218"/>
      <c r="R267" s="218"/>
    </row>
    <row r="268" spans="2:18" ht="18.75" customHeight="1">
      <c r="B268" s="987" t="s">
        <v>210</v>
      </c>
      <c r="C268" s="988"/>
      <c r="D268" s="988"/>
      <c r="E268" s="988"/>
      <c r="F268" s="988"/>
      <c r="G268" s="988"/>
      <c r="H268" s="988"/>
      <c r="I268" s="988"/>
      <c r="J268" s="988"/>
      <c r="K268" s="988"/>
      <c r="L268" s="988"/>
      <c r="M268" s="988"/>
      <c r="N268" s="988"/>
      <c r="O268" s="988"/>
      <c r="P268" s="988"/>
      <c r="Q268" s="988"/>
      <c r="R268" s="989"/>
    </row>
    <row r="269" spans="2:18" ht="19.5" customHeight="1" thickBot="1">
      <c r="B269" s="990"/>
      <c r="C269" s="991"/>
      <c r="D269" s="991"/>
      <c r="E269" s="991"/>
      <c r="F269" s="991"/>
      <c r="G269" s="991"/>
      <c r="H269" s="991"/>
      <c r="I269" s="991"/>
      <c r="J269" s="991"/>
      <c r="K269" s="991"/>
      <c r="L269" s="991"/>
      <c r="M269" s="991"/>
      <c r="N269" s="991"/>
      <c r="O269" s="991"/>
      <c r="P269" s="991"/>
      <c r="Q269" s="991"/>
      <c r="R269" s="992"/>
    </row>
    <row r="271" spans="2:18">
      <c r="O271" s="232" t="s">
        <v>182</v>
      </c>
      <c r="P271" s="230"/>
      <c r="Q271" s="231"/>
      <c r="R271" s="231"/>
    </row>
    <row r="272" spans="2:18">
      <c r="O272" s="930" t="s">
        <v>187</v>
      </c>
      <c r="P272" s="931"/>
      <c r="Q272" s="931"/>
      <c r="R272" s="932"/>
    </row>
    <row r="273" spans="13:18">
      <c r="O273" s="930"/>
      <c r="P273" s="931"/>
      <c r="Q273" s="931"/>
      <c r="R273" s="932"/>
    </row>
    <row r="274" spans="13:18">
      <c r="O274" s="254"/>
      <c r="P274" s="255"/>
      <c r="Q274" s="255"/>
      <c r="R274" s="256"/>
    </row>
    <row r="275" spans="13:18">
      <c r="O275" s="254" t="s">
        <v>190</v>
      </c>
      <c r="P275" s="255"/>
      <c r="Q275" s="255"/>
      <c r="R275" s="256"/>
    </row>
    <row r="276" spans="13:18">
      <c r="O276" s="254"/>
      <c r="P276" s="255"/>
      <c r="Q276" s="255"/>
      <c r="R276" s="256"/>
    </row>
    <row r="277" spans="13:18" ht="19.5" customHeight="1">
      <c r="O277" s="254"/>
      <c r="P277" s="255"/>
      <c r="Q277" s="255"/>
      <c r="R277" s="256"/>
    </row>
    <row r="278" spans="13:18">
      <c r="O278" s="254"/>
      <c r="P278" s="255"/>
      <c r="Q278" s="255"/>
      <c r="R278" s="256"/>
    </row>
    <row r="279" spans="13:18" ht="18.75" customHeight="1">
      <c r="M279"/>
      <c r="O279" s="254" t="s">
        <v>189</v>
      </c>
      <c r="P279" s="255"/>
      <c r="Q279" s="255"/>
      <c r="R279" s="256"/>
    </row>
    <row r="280" spans="13:18" ht="19.5" customHeight="1">
      <c r="M280"/>
      <c r="O280" s="254"/>
      <c r="P280" s="255"/>
      <c r="Q280" s="255"/>
      <c r="R280" s="256"/>
    </row>
    <row r="281" spans="13:18">
      <c r="M281"/>
      <c r="O281" s="254"/>
      <c r="P281" s="255"/>
      <c r="Q281" s="255"/>
      <c r="R281" s="256"/>
    </row>
    <row r="282" spans="13:18">
      <c r="M282"/>
      <c r="O282" s="254"/>
      <c r="P282" s="255"/>
      <c r="Q282" s="255"/>
      <c r="R282" s="256"/>
    </row>
    <row r="283" spans="13:18">
      <c r="M283"/>
      <c r="O283" s="254"/>
      <c r="P283" s="255"/>
      <c r="Q283" s="985" t="s">
        <v>191</v>
      </c>
      <c r="R283" s="986"/>
    </row>
    <row r="284" spans="13:18">
      <c r="M284"/>
      <c r="O284" s="257"/>
      <c r="P284" s="258"/>
      <c r="Q284" s="258"/>
      <c r="R284" s="259"/>
    </row>
    <row r="300" spans="13:18" ht="18.75" customHeight="1">
      <c r="M300"/>
      <c r="O300" s="232" t="s">
        <v>186</v>
      </c>
      <c r="P300" s="230"/>
      <c r="Q300" s="231"/>
      <c r="R300" s="231"/>
    </row>
    <row r="301" spans="13:18" ht="18.75" customHeight="1">
      <c r="M301"/>
      <c r="O301" s="930" t="s">
        <v>211</v>
      </c>
      <c r="P301" s="931"/>
      <c r="Q301" s="931"/>
      <c r="R301" s="932"/>
    </row>
    <row r="302" spans="13:18">
      <c r="M302"/>
      <c r="O302" s="933"/>
      <c r="P302" s="934"/>
      <c r="Q302" s="934"/>
      <c r="R302" s="935"/>
    </row>
    <row r="314" spans="2:18" ht="19.5" thickBot="1"/>
    <row r="315" spans="2:18" ht="18.75" customHeight="1" thickTop="1">
      <c r="B315" s="1003" t="s">
        <v>273</v>
      </c>
      <c r="C315" s="1005" t="s">
        <v>245</v>
      </c>
      <c r="D315" s="1005"/>
      <c r="E315" s="1005"/>
      <c r="F315" s="1005"/>
      <c r="G315" s="1005"/>
      <c r="H315" s="1005"/>
      <c r="I315" s="1005"/>
      <c r="J315" s="1005"/>
      <c r="K315" s="1005"/>
      <c r="L315" s="1005"/>
      <c r="M315" s="1005"/>
      <c r="N315" s="1005"/>
      <c r="O315" s="1005"/>
      <c r="P315" s="1005"/>
      <c r="Q315" s="1005"/>
      <c r="R315" s="1005"/>
    </row>
    <row r="316" spans="2:18" ht="18.75" customHeight="1" thickBot="1">
      <c r="B316" s="1004"/>
      <c r="C316" s="1006"/>
      <c r="D316" s="1006"/>
      <c r="E316" s="1006"/>
      <c r="F316" s="1006"/>
      <c r="G316" s="1006"/>
      <c r="H316" s="1006"/>
      <c r="I316" s="1006"/>
      <c r="J316" s="1006"/>
      <c r="K316" s="1006"/>
      <c r="L316" s="1006"/>
      <c r="M316" s="1006"/>
      <c r="N316" s="1006"/>
      <c r="O316" s="1006"/>
      <c r="P316" s="1006"/>
      <c r="Q316" s="1006"/>
      <c r="R316" s="1006"/>
    </row>
    <row r="317" spans="2:18" ht="19.5" customHeight="1" thickTop="1">
      <c r="B317" s="993" t="s">
        <v>246</v>
      </c>
      <c r="C317" s="993"/>
      <c r="D317" s="993"/>
      <c r="E317" s="993"/>
      <c r="F317" s="993"/>
      <c r="G317" s="993"/>
      <c r="H317" s="993"/>
      <c r="I317" s="993"/>
      <c r="J317" s="993"/>
      <c r="K317" s="995"/>
      <c r="L317" s="995"/>
      <c r="M317" s="995"/>
      <c r="N317" s="995"/>
      <c r="O317" s="995"/>
      <c r="P317" s="995"/>
      <c r="Q317" s="995"/>
      <c r="R317" s="995"/>
    </row>
    <row r="318" spans="2:18" ht="18.75" customHeight="1">
      <c r="B318" s="994"/>
      <c r="C318" s="994"/>
      <c r="D318" s="994"/>
      <c r="E318" s="994"/>
      <c r="F318" s="994"/>
      <c r="G318" s="994"/>
      <c r="H318" s="994"/>
      <c r="I318" s="994"/>
      <c r="J318" s="994"/>
      <c r="K318" s="995"/>
      <c r="L318" s="995"/>
      <c r="M318" s="995"/>
      <c r="N318" s="995"/>
      <c r="O318" s="995"/>
      <c r="P318" s="995"/>
      <c r="Q318" s="995"/>
      <c r="R318" s="995"/>
    </row>
    <row r="327" spans="13:18">
      <c r="M327"/>
      <c r="O327" s="232" t="s">
        <v>188</v>
      </c>
      <c r="P327" s="230"/>
      <c r="Q327" s="231"/>
      <c r="R327" s="231"/>
    </row>
    <row r="328" spans="13:18" ht="18.75" customHeight="1">
      <c r="M328"/>
      <c r="O328" s="930" t="s">
        <v>212</v>
      </c>
      <c r="P328" s="931"/>
      <c r="Q328" s="931"/>
      <c r="R328" s="932"/>
    </row>
    <row r="329" spans="13:18">
      <c r="M329"/>
      <c r="O329" s="930"/>
      <c r="P329" s="931"/>
      <c r="Q329" s="931"/>
      <c r="R329" s="932"/>
    </row>
    <row r="330" spans="13:18">
      <c r="M330"/>
      <c r="O330" s="930"/>
      <c r="P330" s="931"/>
      <c r="Q330" s="931"/>
      <c r="R330" s="932"/>
    </row>
    <row r="331" spans="13:18">
      <c r="M331"/>
      <c r="O331" s="933"/>
      <c r="P331" s="934"/>
      <c r="Q331" s="934"/>
      <c r="R331" s="935"/>
    </row>
    <row r="332" spans="13:18">
      <c r="M332"/>
      <c r="O332" s="253"/>
      <c r="P332" s="253"/>
      <c r="Q332" s="253"/>
      <c r="R332" s="253"/>
    </row>
    <row r="346" spans="2:18">
      <c r="O346" s="232" t="s">
        <v>205</v>
      </c>
      <c r="P346" s="230"/>
      <c r="Q346" s="231"/>
      <c r="R346" s="231"/>
    </row>
    <row r="347" spans="2:18">
      <c r="O347" s="930" t="s">
        <v>212</v>
      </c>
      <c r="P347" s="931"/>
      <c r="Q347" s="931"/>
      <c r="R347" s="932"/>
    </row>
    <row r="348" spans="2:18">
      <c r="O348" s="930"/>
      <c r="P348" s="931"/>
      <c r="Q348" s="931"/>
      <c r="R348" s="932"/>
    </row>
    <row r="349" spans="2:18">
      <c r="O349" s="930"/>
      <c r="P349" s="931"/>
      <c r="Q349" s="931"/>
      <c r="R349" s="932"/>
    </row>
    <row r="350" spans="2:18">
      <c r="O350" s="933"/>
      <c r="P350" s="934"/>
      <c r="Q350" s="934"/>
      <c r="R350" s="935"/>
    </row>
    <row r="351" spans="2:18">
      <c r="B351" s="1081" t="s">
        <v>247</v>
      </c>
      <c r="C351" s="1081"/>
      <c r="D351" s="1081"/>
      <c r="E351" s="1081"/>
      <c r="F351" s="1081"/>
      <c r="G351" s="1081"/>
      <c r="H351" s="1081"/>
      <c r="I351" s="1081"/>
      <c r="J351" s="1081"/>
    </row>
    <row r="352" spans="2:18">
      <c r="B352" s="1081"/>
      <c r="C352" s="1081"/>
      <c r="D352" s="1081"/>
      <c r="E352" s="1081"/>
      <c r="F352" s="1081"/>
      <c r="G352" s="1081"/>
      <c r="H352" s="1081"/>
      <c r="I352" s="1081"/>
      <c r="J352" s="1081"/>
    </row>
    <row r="357" spans="13:37">
      <c r="U357" s="252"/>
      <c r="V357" s="219"/>
      <c r="W357" s="219"/>
      <c r="X357" s="219"/>
      <c r="Y357" s="219"/>
      <c r="Z357" s="219"/>
      <c r="AA357" s="219"/>
      <c r="AB357" s="219"/>
      <c r="AC357" s="219"/>
      <c r="AD357" s="219"/>
      <c r="AE357" s="219"/>
      <c r="AF357" s="219"/>
      <c r="AG357" s="219"/>
      <c r="AH357" s="219"/>
      <c r="AI357" s="219"/>
      <c r="AJ357" s="219"/>
      <c r="AK357" s="219"/>
    </row>
    <row r="358" spans="13:37">
      <c r="U358" s="984"/>
      <c r="V358" s="984"/>
      <c r="W358" s="984"/>
      <c r="X358" s="984"/>
      <c r="Y358" s="984"/>
      <c r="Z358" s="984"/>
      <c r="AA358" s="984"/>
      <c r="AB358" s="984"/>
      <c r="AC358" s="984"/>
      <c r="AD358" s="984"/>
      <c r="AE358" s="984"/>
      <c r="AF358" s="984"/>
      <c r="AG358" s="984"/>
      <c r="AH358" s="984"/>
      <c r="AI358" s="984"/>
      <c r="AJ358" s="984"/>
      <c r="AK358" s="984"/>
    </row>
    <row r="359" spans="13:37">
      <c r="M359"/>
      <c r="U359" s="984"/>
      <c r="V359" s="984"/>
      <c r="W359" s="984"/>
      <c r="X359" s="984"/>
      <c r="Y359" s="984"/>
      <c r="Z359" s="984"/>
      <c r="AA359" s="984"/>
      <c r="AB359" s="984"/>
      <c r="AC359" s="984"/>
      <c r="AD359" s="984"/>
      <c r="AE359" s="984"/>
      <c r="AF359" s="984"/>
      <c r="AG359" s="984"/>
      <c r="AH359" s="984"/>
      <c r="AI359" s="984"/>
      <c r="AJ359" s="984"/>
      <c r="AK359" s="984"/>
    </row>
    <row r="360" spans="13:37">
      <c r="M360"/>
      <c r="U360" s="984"/>
      <c r="V360" s="984"/>
      <c r="W360" s="984"/>
      <c r="X360" s="984"/>
      <c r="Y360" s="984"/>
      <c r="Z360" s="984"/>
      <c r="AA360" s="984"/>
      <c r="AB360" s="984"/>
      <c r="AC360" s="984"/>
      <c r="AD360" s="984"/>
      <c r="AE360" s="984"/>
      <c r="AF360" s="984"/>
      <c r="AG360" s="984"/>
      <c r="AH360" s="984"/>
      <c r="AI360" s="984"/>
      <c r="AJ360" s="984"/>
      <c r="AK360" s="984"/>
    </row>
    <row r="368" spans="13:37">
      <c r="M368"/>
      <c r="O368" s="232" t="s">
        <v>206</v>
      </c>
      <c r="P368" s="230"/>
      <c r="Q368" s="231"/>
      <c r="R368" s="231"/>
    </row>
    <row r="369" spans="2:18">
      <c r="M369"/>
      <c r="O369" s="930" t="s">
        <v>213</v>
      </c>
      <c r="P369" s="931"/>
      <c r="Q369" s="931"/>
      <c r="R369" s="932"/>
    </row>
    <row r="370" spans="2:18">
      <c r="M370"/>
      <c r="O370" s="930"/>
      <c r="P370" s="931"/>
      <c r="Q370" s="931"/>
      <c r="R370" s="932"/>
    </row>
    <row r="371" spans="2:18">
      <c r="M371"/>
      <c r="O371" s="930"/>
      <c r="P371" s="931"/>
      <c r="Q371" s="931"/>
      <c r="R371" s="932"/>
    </row>
    <row r="372" spans="2:18">
      <c r="M372"/>
      <c r="O372" s="933"/>
      <c r="P372" s="934"/>
      <c r="Q372" s="934"/>
      <c r="R372" s="935"/>
    </row>
    <row r="382" spans="2:18" ht="19.5" thickBot="1"/>
    <row r="383" spans="2:18" ht="19.5" thickBot="1">
      <c r="B383" s="944" t="s">
        <v>149</v>
      </c>
      <c r="C383" s="945"/>
      <c r="D383" s="249"/>
      <c r="E383" s="250"/>
      <c r="F383" s="250"/>
      <c r="G383" s="250"/>
      <c r="H383" s="250"/>
      <c r="I383" s="250"/>
      <c r="J383" s="250"/>
      <c r="K383" s="250"/>
      <c r="L383" s="250"/>
    </row>
    <row r="384" spans="2:18">
      <c r="B384" s="938" t="s">
        <v>299</v>
      </c>
      <c r="C384" s="939"/>
      <c r="D384" s="939"/>
      <c r="E384" s="939"/>
      <c r="F384" s="939"/>
      <c r="G384" s="939"/>
      <c r="H384" s="939"/>
      <c r="I384" s="939"/>
      <c r="J384" s="939"/>
      <c r="K384" s="939"/>
      <c r="L384" s="940"/>
    </row>
    <row r="385" spans="2:28" ht="19.5" thickBot="1">
      <c r="B385" s="941"/>
      <c r="C385" s="942"/>
      <c r="D385" s="942"/>
      <c r="E385" s="942"/>
      <c r="F385" s="942"/>
      <c r="G385" s="942"/>
      <c r="H385" s="942"/>
      <c r="I385" s="942"/>
      <c r="J385" s="942"/>
      <c r="K385" s="942"/>
      <c r="L385" s="943"/>
    </row>
    <row r="388" spans="2:28" ht="18.75" customHeight="1">
      <c r="B388" s="916" t="s">
        <v>248</v>
      </c>
      <c r="C388" s="916"/>
      <c r="D388" s="916"/>
      <c r="E388" s="916"/>
      <c r="F388" s="916"/>
      <c r="G388" s="916"/>
      <c r="H388" s="916"/>
      <c r="I388" s="916"/>
      <c r="J388" s="916"/>
      <c r="K388" s="916"/>
      <c r="L388" s="916"/>
      <c r="M388" s="916"/>
      <c r="N388" s="916"/>
      <c r="O388" s="916"/>
      <c r="P388" s="916"/>
      <c r="Q388" s="916"/>
      <c r="R388" s="1013"/>
    </row>
    <row r="389" spans="2:28" ht="18.75" customHeight="1">
      <c r="B389" s="916"/>
      <c r="C389" s="916"/>
      <c r="D389" s="916"/>
      <c r="E389" s="916"/>
      <c r="F389" s="916"/>
      <c r="G389" s="916"/>
      <c r="H389" s="916"/>
      <c r="I389" s="916"/>
      <c r="J389" s="916"/>
      <c r="K389" s="916"/>
      <c r="L389" s="916"/>
      <c r="M389" s="916"/>
      <c r="N389" s="916"/>
      <c r="O389" s="916"/>
      <c r="P389" s="916"/>
      <c r="Q389" s="916"/>
      <c r="R389" s="1013"/>
    </row>
    <row r="390" spans="2:28" ht="24">
      <c r="B390" s="260"/>
      <c r="C390" s="260"/>
      <c r="D390" s="260"/>
      <c r="E390" s="260"/>
      <c r="F390" s="260"/>
      <c r="G390" s="260"/>
      <c r="H390" s="260"/>
      <c r="I390" s="260"/>
      <c r="J390" s="260"/>
      <c r="K390" s="260"/>
      <c r="L390" s="260"/>
      <c r="M390" s="260"/>
      <c r="N390" s="260"/>
      <c r="O390" s="260"/>
      <c r="P390" s="260"/>
      <c r="Q390" s="260"/>
      <c r="R390" s="260"/>
    </row>
    <row r="391" spans="2:28" ht="33.75" customHeight="1">
      <c r="B391" s="1082" t="s">
        <v>214</v>
      </c>
      <c r="C391" s="1082"/>
      <c r="D391" s="1082"/>
      <c r="E391" s="1082"/>
      <c r="F391" s="260"/>
      <c r="G391" s="260"/>
      <c r="H391" s="260"/>
      <c r="I391" s="260"/>
      <c r="J391" s="260"/>
      <c r="K391" s="260"/>
    </row>
    <row r="392" spans="2:28">
      <c r="O392" s="232" t="s">
        <v>207</v>
      </c>
      <c r="P392" s="230"/>
      <c r="Q392" s="231"/>
      <c r="R392" s="231"/>
    </row>
    <row r="393" spans="2:28">
      <c r="O393" s="930" t="s">
        <v>271</v>
      </c>
      <c r="P393" s="931"/>
      <c r="Q393" s="931"/>
      <c r="R393" s="932"/>
    </row>
    <row r="394" spans="2:28">
      <c r="M394"/>
      <c r="O394" s="930"/>
      <c r="P394" s="931"/>
      <c r="Q394" s="931"/>
      <c r="R394" s="932"/>
    </row>
    <row r="395" spans="2:28">
      <c r="M395"/>
      <c r="O395" s="930"/>
      <c r="P395" s="931"/>
      <c r="Q395" s="931"/>
      <c r="R395" s="932"/>
      <c r="U395" s="219"/>
      <c r="V395" s="219"/>
      <c r="W395" s="219"/>
      <c r="X395" s="219"/>
      <c r="Y395" s="219"/>
      <c r="Z395" s="219"/>
      <c r="AA395" s="219"/>
      <c r="AB395" s="219"/>
    </row>
    <row r="396" spans="2:28">
      <c r="M396"/>
      <c r="O396" s="933"/>
      <c r="P396" s="934"/>
      <c r="Q396" s="934"/>
      <c r="R396" s="935"/>
      <c r="U396" s="219"/>
      <c r="V396" s="219"/>
      <c r="W396" s="219"/>
      <c r="X396" s="219"/>
      <c r="Y396" s="219"/>
      <c r="Z396" s="219"/>
      <c r="AA396" s="219"/>
      <c r="AB396" s="219"/>
    </row>
    <row r="397" spans="2:28">
      <c r="M397"/>
      <c r="U397" s="252"/>
      <c r="V397" s="219"/>
      <c r="W397" s="219"/>
      <c r="X397" s="219"/>
      <c r="Y397" s="219"/>
      <c r="Z397" s="219"/>
      <c r="AA397" s="219"/>
      <c r="AB397" s="219"/>
    </row>
    <row r="398" spans="2:28" ht="18.75" customHeight="1">
      <c r="M398"/>
      <c r="U398" s="251"/>
      <c r="V398" s="251"/>
      <c r="W398" s="251"/>
      <c r="X398" s="251"/>
      <c r="Y398" s="251"/>
      <c r="Z398" s="251"/>
      <c r="AA398" s="251"/>
      <c r="AB398" s="219"/>
    </row>
    <row r="399" spans="2:28" ht="18.75" customHeight="1">
      <c r="M399"/>
      <c r="N399" s="219"/>
      <c r="U399" s="251"/>
      <c r="V399" s="251"/>
      <c r="W399" s="251"/>
      <c r="X399" s="251"/>
      <c r="Y399" s="251"/>
      <c r="Z399" s="251"/>
      <c r="AA399" s="251"/>
      <c r="AB399" s="219"/>
    </row>
    <row r="400" spans="2:28" ht="18.75" customHeight="1">
      <c r="M400"/>
      <c r="N400" s="219"/>
      <c r="U400" s="251"/>
      <c r="V400" s="251"/>
      <c r="W400" s="251"/>
      <c r="X400" s="251"/>
      <c r="Y400" s="251"/>
      <c r="Z400" s="251"/>
      <c r="AA400" s="251"/>
      <c r="AB400" s="219"/>
    </row>
    <row r="401" spans="13:28" ht="18.75" customHeight="1">
      <c r="M401"/>
      <c r="N401" s="219"/>
      <c r="U401" s="251"/>
      <c r="V401" s="251"/>
      <c r="W401" s="251"/>
      <c r="X401" s="251"/>
      <c r="Y401" s="251"/>
      <c r="Z401" s="251"/>
      <c r="AA401" s="251"/>
      <c r="AB401" s="219"/>
    </row>
    <row r="402" spans="13:28" ht="18.75" customHeight="1">
      <c r="M402"/>
      <c r="N402" s="219"/>
      <c r="U402" s="251"/>
      <c r="V402" s="251"/>
      <c r="W402" s="251"/>
      <c r="X402" s="251"/>
      <c r="Y402" s="251"/>
      <c r="Z402" s="251"/>
      <c r="AA402" s="251"/>
      <c r="AB402" s="219"/>
    </row>
    <row r="403" spans="13:28">
      <c r="M403"/>
      <c r="N403" s="219"/>
      <c r="O403" s="241"/>
      <c r="P403" s="241"/>
      <c r="Q403" s="241"/>
      <c r="R403" s="241"/>
      <c r="U403" s="219"/>
      <c r="V403" s="219"/>
      <c r="W403" s="219"/>
      <c r="X403" s="219"/>
      <c r="Y403" s="219"/>
      <c r="Z403" s="219"/>
      <c r="AA403" s="219"/>
      <c r="AB403" s="219"/>
    </row>
    <row r="404" spans="13:28">
      <c r="M404"/>
      <c r="N404" s="219"/>
      <c r="U404" s="219"/>
      <c r="V404" s="219"/>
      <c r="W404" s="219"/>
      <c r="X404" s="219"/>
      <c r="Y404" s="219"/>
      <c r="Z404" s="219"/>
      <c r="AA404" s="219"/>
      <c r="AB404" s="219"/>
    </row>
    <row r="405" spans="13:28">
      <c r="M405"/>
      <c r="N405" s="219"/>
      <c r="U405" s="219"/>
      <c r="V405" s="219"/>
      <c r="W405" s="219"/>
      <c r="X405" s="219"/>
      <c r="Y405" s="219"/>
      <c r="Z405" s="219"/>
      <c r="AA405" s="219"/>
      <c r="AB405" s="219"/>
    </row>
    <row r="406" spans="13:28">
      <c r="M406"/>
      <c r="N406" s="219"/>
      <c r="U406" s="219"/>
      <c r="V406" s="219"/>
      <c r="W406" s="219"/>
      <c r="X406" s="219"/>
      <c r="Y406" s="219"/>
      <c r="Z406" s="219"/>
      <c r="AA406" s="219"/>
      <c r="AB406" s="219"/>
    </row>
    <row r="407" spans="13:28">
      <c r="M407"/>
      <c r="N407" s="219"/>
      <c r="U407" s="219"/>
      <c r="V407" s="219"/>
      <c r="W407" s="219"/>
      <c r="X407" s="219"/>
      <c r="Y407" s="219"/>
      <c r="Z407" s="219"/>
      <c r="AA407" s="219"/>
      <c r="AB407" s="219"/>
    </row>
    <row r="408" spans="13:28">
      <c r="M408"/>
      <c r="U408" s="219"/>
      <c r="V408" s="219"/>
      <c r="W408" s="219"/>
      <c r="X408" s="219"/>
      <c r="Y408" s="219"/>
      <c r="Z408" s="219"/>
      <c r="AA408" s="219"/>
      <c r="AB408" s="219"/>
    </row>
    <row r="409" spans="13:28">
      <c r="M409"/>
      <c r="U409" s="219"/>
      <c r="V409" s="219"/>
      <c r="W409" s="219"/>
      <c r="X409" s="219"/>
      <c r="Y409" s="219"/>
      <c r="Z409" s="219"/>
      <c r="AA409" s="219"/>
      <c r="AB409" s="219"/>
    </row>
    <row r="410" spans="13:28" ht="18.75" customHeight="1">
      <c r="U410" s="219"/>
      <c r="V410" s="219"/>
      <c r="W410" s="219"/>
      <c r="X410" s="219"/>
      <c r="Y410" s="219"/>
      <c r="Z410" s="219"/>
      <c r="AA410" s="219"/>
      <c r="AB410" s="219"/>
    </row>
    <row r="411" spans="13:28">
      <c r="U411" s="219"/>
      <c r="V411" s="219"/>
      <c r="W411" s="219"/>
      <c r="X411" s="219"/>
      <c r="Y411" s="219"/>
      <c r="Z411" s="219"/>
      <c r="AA411" s="219"/>
      <c r="AB411" s="219"/>
    </row>
    <row r="412" spans="13:28">
      <c r="U412" s="219"/>
      <c r="V412" s="219"/>
      <c r="W412" s="219"/>
      <c r="X412" s="219"/>
      <c r="Y412" s="219"/>
      <c r="Z412" s="219"/>
      <c r="AA412" s="219"/>
      <c r="AB412" s="219"/>
    </row>
    <row r="413" spans="13:28">
      <c r="U413" s="219"/>
      <c r="V413" s="219"/>
      <c r="W413" s="219"/>
      <c r="X413" s="219"/>
      <c r="Y413" s="219"/>
      <c r="Z413" s="219"/>
      <c r="AA413" s="219"/>
      <c r="AB413" s="219"/>
    </row>
    <row r="414" spans="13:28" ht="18.75" customHeight="1">
      <c r="U414" s="219"/>
      <c r="V414" s="219"/>
      <c r="W414" s="219"/>
      <c r="X414" s="219"/>
      <c r="Y414" s="219"/>
      <c r="Z414" s="219"/>
      <c r="AA414" s="219"/>
      <c r="AB414" s="219"/>
    </row>
    <row r="415" spans="13:28" ht="18.75" customHeight="1">
      <c r="U415" s="219"/>
      <c r="V415" s="219"/>
      <c r="W415" s="219"/>
      <c r="X415" s="219"/>
      <c r="Y415" s="219"/>
      <c r="Z415" s="219"/>
      <c r="AA415" s="219"/>
      <c r="AB415" s="219"/>
    </row>
    <row r="416" spans="13:28" ht="18.75" customHeight="1">
      <c r="U416" s="219"/>
      <c r="V416" s="219"/>
      <c r="W416" s="219"/>
      <c r="X416" s="219"/>
      <c r="Y416" s="219"/>
      <c r="Z416" s="219"/>
      <c r="AA416" s="219"/>
      <c r="AB416" s="219"/>
    </row>
    <row r="417" spans="2:28" ht="18.75" customHeight="1">
      <c r="U417" s="219"/>
      <c r="V417" s="252"/>
      <c r="W417" s="219"/>
      <c r="X417" s="219"/>
      <c r="Y417" s="219"/>
      <c r="Z417" s="219"/>
      <c r="AA417" s="219"/>
      <c r="AB417" s="219"/>
    </row>
    <row r="418" spans="2:28" ht="18.75" customHeight="1">
      <c r="U418" s="219"/>
      <c r="V418" s="251"/>
      <c r="W418" s="251"/>
      <c r="X418" s="251"/>
      <c r="Y418" s="251"/>
      <c r="Z418" s="251"/>
      <c r="AA418" s="251"/>
      <c r="AB418" s="219"/>
    </row>
    <row r="419" spans="2:28">
      <c r="U419" s="219"/>
      <c r="V419" s="251"/>
      <c r="W419" s="251"/>
      <c r="X419" s="251"/>
      <c r="Y419" s="251"/>
      <c r="Z419" s="251"/>
      <c r="AA419" s="251"/>
      <c r="AB419" s="219"/>
    </row>
    <row r="420" spans="2:28" ht="18.75" customHeight="1">
      <c r="U420" s="219"/>
      <c r="V420" s="219"/>
      <c r="W420" s="219"/>
      <c r="X420" s="219"/>
      <c r="Y420" s="219"/>
      <c r="Z420" s="219"/>
      <c r="AA420" s="219"/>
      <c r="AB420" s="219"/>
    </row>
    <row r="421" spans="2:28">
      <c r="U421" s="219"/>
      <c r="V421" s="219"/>
      <c r="W421" s="219"/>
      <c r="X421" s="219"/>
      <c r="Y421" s="219"/>
      <c r="Z421" s="219"/>
      <c r="AA421" s="219"/>
      <c r="AB421" s="219"/>
    </row>
    <row r="425" spans="2:28" ht="33.75" customHeight="1">
      <c r="B425" s="1082" t="s">
        <v>215</v>
      </c>
      <c r="C425" s="1082"/>
      <c r="D425" s="1082"/>
      <c r="E425" s="1082"/>
    </row>
    <row r="452" spans="2:18" ht="19.5" thickBot="1"/>
    <row r="453" spans="2:18" ht="25.5" customHeight="1" thickBot="1">
      <c r="B453" s="944" t="s">
        <v>149</v>
      </c>
      <c r="C453" s="945"/>
      <c r="D453" s="238"/>
      <c r="E453" s="239"/>
      <c r="F453" s="239"/>
      <c r="G453" s="239"/>
      <c r="H453" s="239"/>
      <c r="I453" s="239"/>
      <c r="J453" s="239"/>
      <c r="K453" s="239"/>
      <c r="L453" s="239"/>
      <c r="N453" s="219"/>
      <c r="O453" s="232" t="s">
        <v>216</v>
      </c>
      <c r="P453" s="230"/>
      <c r="Q453" s="231"/>
      <c r="R453" s="231"/>
    </row>
    <row r="454" spans="2:18" ht="25.5" customHeight="1">
      <c r="B454" s="987" t="s">
        <v>277</v>
      </c>
      <c r="C454" s="988"/>
      <c r="D454" s="988"/>
      <c r="E454" s="988"/>
      <c r="F454" s="988"/>
      <c r="G454" s="988"/>
      <c r="H454" s="988"/>
      <c r="I454" s="988"/>
      <c r="J454" s="988"/>
      <c r="K454" s="988"/>
      <c r="L454" s="988"/>
      <c r="M454" s="303"/>
      <c r="N454" s="302"/>
      <c r="O454" s="930" t="s">
        <v>211</v>
      </c>
      <c r="P454" s="931"/>
      <c r="Q454" s="931"/>
      <c r="R454" s="932"/>
    </row>
    <row r="455" spans="2:18" ht="25.5" customHeight="1" thickBot="1">
      <c r="B455" s="990"/>
      <c r="C455" s="991"/>
      <c r="D455" s="991"/>
      <c r="E455" s="991"/>
      <c r="F455" s="991"/>
      <c r="G455" s="991"/>
      <c r="H455" s="991"/>
      <c r="I455" s="991"/>
      <c r="J455" s="991"/>
      <c r="K455" s="991"/>
      <c r="L455" s="991"/>
      <c r="M455" s="303"/>
      <c r="N455" s="302"/>
      <c r="O455" s="933"/>
      <c r="P455" s="934"/>
      <c r="Q455" s="934"/>
      <c r="R455" s="935"/>
    </row>
    <row r="458" spans="2:18">
      <c r="B458" s="916" t="s">
        <v>249</v>
      </c>
      <c r="C458" s="916"/>
      <c r="D458" s="916"/>
      <c r="E458" s="916"/>
      <c r="F458" s="916"/>
      <c r="G458" s="916"/>
      <c r="H458" s="916"/>
      <c r="I458" s="916"/>
      <c r="J458" s="916"/>
      <c r="K458" s="916"/>
      <c r="L458" s="916"/>
      <c r="M458" s="916"/>
      <c r="N458" s="916"/>
      <c r="O458" s="916"/>
      <c r="P458" s="916"/>
      <c r="Q458" s="916"/>
      <c r="R458" s="916"/>
    </row>
    <row r="459" spans="2:18">
      <c r="B459" s="916"/>
      <c r="C459" s="916"/>
      <c r="D459" s="916"/>
      <c r="E459" s="916"/>
      <c r="F459" s="916"/>
      <c r="G459" s="916"/>
      <c r="H459" s="916"/>
      <c r="I459" s="916"/>
      <c r="J459" s="916"/>
      <c r="K459" s="916"/>
      <c r="L459" s="916"/>
      <c r="M459" s="916"/>
      <c r="N459" s="916"/>
      <c r="O459" s="916"/>
      <c r="P459" s="916"/>
      <c r="Q459" s="916"/>
      <c r="R459" s="916"/>
    </row>
    <row r="460" spans="2:18" ht="18.75" customHeight="1"/>
    <row r="461" spans="2:18">
      <c r="M461"/>
      <c r="O461" s="232" t="s">
        <v>219</v>
      </c>
      <c r="P461" s="230"/>
      <c r="Q461" s="231"/>
      <c r="R461" s="231"/>
    </row>
    <row r="462" spans="2:18" ht="18.75" customHeight="1">
      <c r="M462"/>
      <c r="O462" s="908" t="s">
        <v>217</v>
      </c>
      <c r="P462" s="909"/>
      <c r="Q462" s="909"/>
      <c r="R462" s="910"/>
    </row>
    <row r="463" spans="2:18">
      <c r="M463"/>
      <c r="O463" s="908"/>
      <c r="P463" s="909"/>
      <c r="Q463" s="909"/>
      <c r="R463" s="910"/>
    </row>
    <row r="464" spans="2:18">
      <c r="M464"/>
      <c r="O464" s="908"/>
      <c r="P464" s="909"/>
      <c r="Q464" s="909"/>
      <c r="R464" s="910"/>
    </row>
    <row r="465" spans="13:18">
      <c r="M465"/>
      <c r="O465" s="908"/>
      <c r="P465" s="909"/>
      <c r="Q465" s="909"/>
      <c r="R465" s="910"/>
    </row>
    <row r="466" spans="13:18">
      <c r="M466"/>
      <c r="O466" s="242"/>
      <c r="P466" s="242"/>
      <c r="Q466" s="242"/>
      <c r="R466" s="242"/>
    </row>
    <row r="467" spans="13:18">
      <c r="M467"/>
      <c r="O467" s="241"/>
      <c r="P467" s="241"/>
      <c r="Q467" s="241"/>
      <c r="R467" s="241"/>
    </row>
    <row r="468" spans="13:18">
      <c r="M468"/>
      <c r="O468" s="241"/>
      <c r="P468" s="241"/>
      <c r="Q468" s="241"/>
      <c r="R468" s="241"/>
    </row>
    <row r="469" spans="13:18" ht="18.75" customHeight="1">
      <c r="M469"/>
      <c r="O469" s="241"/>
      <c r="P469" s="241"/>
      <c r="Q469" s="241"/>
      <c r="R469" s="241"/>
    </row>
    <row r="470" spans="13:18">
      <c r="M470"/>
      <c r="O470" s="241"/>
      <c r="P470" s="241"/>
      <c r="Q470" s="241"/>
      <c r="R470" s="241"/>
    </row>
    <row r="471" spans="13:18">
      <c r="M471"/>
      <c r="O471" s="227"/>
      <c r="P471" s="227"/>
      <c r="Q471" s="227"/>
      <c r="R471" s="227"/>
    </row>
    <row r="488" spans="13:18">
      <c r="M488"/>
      <c r="O488" s="232" t="s">
        <v>298</v>
      </c>
      <c r="P488" s="230"/>
      <c r="Q488" s="231"/>
      <c r="R488" s="231"/>
    </row>
    <row r="489" spans="13:18">
      <c r="M489"/>
      <c r="O489" s="930" t="s">
        <v>218</v>
      </c>
      <c r="P489" s="961"/>
      <c r="Q489" s="961"/>
      <c r="R489" s="962"/>
    </row>
    <row r="490" spans="13:18">
      <c r="M490"/>
      <c r="O490" s="960"/>
      <c r="P490" s="961"/>
      <c r="Q490" s="961"/>
      <c r="R490" s="962"/>
    </row>
    <row r="491" spans="13:18">
      <c r="M491"/>
      <c r="O491" s="960"/>
      <c r="P491" s="961"/>
      <c r="Q491" s="961"/>
      <c r="R491" s="962"/>
    </row>
    <row r="492" spans="13:18">
      <c r="M492"/>
      <c r="O492" s="963"/>
      <c r="P492" s="964"/>
      <c r="Q492" s="964"/>
      <c r="R492" s="965"/>
    </row>
    <row r="501" spans="1:18" ht="19.5" thickBot="1"/>
    <row r="502" spans="1:18" ht="19.5" customHeight="1" thickTop="1">
      <c r="B502" s="1003" t="s">
        <v>274</v>
      </c>
      <c r="C502" s="1005" t="s">
        <v>250</v>
      </c>
      <c r="D502" s="1005"/>
      <c r="E502" s="1005"/>
      <c r="F502" s="1005"/>
      <c r="G502" s="1005"/>
      <c r="H502" s="1005"/>
      <c r="I502" s="1005"/>
      <c r="J502" s="1005"/>
      <c r="K502" s="1005"/>
      <c r="L502" s="1005"/>
      <c r="M502" s="1005"/>
      <c r="N502" s="1005"/>
      <c r="O502" s="1005"/>
      <c r="P502" s="1005"/>
      <c r="Q502" s="1005"/>
      <c r="R502" s="1005"/>
    </row>
    <row r="503" spans="1:18" ht="19.5" customHeight="1" thickBot="1">
      <c r="B503" s="1004"/>
      <c r="C503" s="1006"/>
      <c r="D503" s="1006"/>
      <c r="E503" s="1006"/>
      <c r="F503" s="1006"/>
      <c r="G503" s="1006"/>
      <c r="H503" s="1006"/>
      <c r="I503" s="1006"/>
      <c r="J503" s="1006"/>
      <c r="K503" s="1006"/>
      <c r="L503" s="1006"/>
      <c r="M503" s="1006"/>
      <c r="N503" s="1006"/>
      <c r="O503" s="1006"/>
      <c r="P503" s="1006"/>
      <c r="Q503" s="1006"/>
      <c r="R503" s="1006"/>
    </row>
    <row r="504" spans="1:18" s="227" customFormat="1" ht="18.75" customHeight="1" thickTop="1">
      <c r="A504" s="261"/>
      <c r="B504" s="243"/>
      <c r="C504" s="243"/>
      <c r="D504" s="243"/>
      <c r="E504" s="243"/>
      <c r="F504" s="243"/>
      <c r="G504" s="243"/>
      <c r="H504" s="243"/>
      <c r="I504" s="243"/>
      <c r="J504" s="243"/>
      <c r="K504" s="243"/>
      <c r="L504" s="243"/>
      <c r="M504" s="243"/>
      <c r="N504" s="243"/>
      <c r="O504" s="243"/>
      <c r="P504" s="243"/>
      <c r="Q504" s="243"/>
    </row>
    <row r="505" spans="1:18" ht="18.75" customHeight="1">
      <c r="B505" s="916" t="s">
        <v>251</v>
      </c>
      <c r="C505" s="916"/>
      <c r="D505" s="916"/>
      <c r="E505" s="916"/>
      <c r="F505" s="916"/>
      <c r="G505" s="916"/>
      <c r="H505" s="916"/>
      <c r="I505" s="916"/>
      <c r="J505" s="916"/>
      <c r="K505" s="916"/>
      <c r="L505" s="916"/>
      <c r="M505" s="916"/>
      <c r="N505" s="916"/>
      <c r="O505" s="916"/>
      <c r="P505" s="916"/>
      <c r="Q505" s="916"/>
      <c r="R505" s="916"/>
    </row>
    <row r="506" spans="1:18" ht="18.75" customHeight="1" thickBot="1">
      <c r="B506" s="916"/>
      <c r="C506" s="916"/>
      <c r="D506" s="916"/>
      <c r="E506" s="916"/>
      <c r="F506" s="916"/>
      <c r="G506" s="916"/>
      <c r="H506" s="916"/>
      <c r="I506" s="916"/>
      <c r="J506" s="916"/>
      <c r="K506" s="916"/>
      <c r="L506" s="916"/>
      <c r="M506" s="916"/>
      <c r="N506" s="916"/>
      <c r="O506" s="916"/>
      <c r="P506" s="916"/>
      <c r="Q506" s="916"/>
      <c r="R506" s="916"/>
    </row>
    <row r="507" spans="1:18" ht="18.75" customHeight="1" thickBot="1">
      <c r="B507" s="944" t="s">
        <v>149</v>
      </c>
      <c r="C507" s="945"/>
      <c r="D507" s="262"/>
      <c r="E507" s="263"/>
      <c r="F507" s="263"/>
      <c r="G507" s="264"/>
      <c r="H507" s="264"/>
      <c r="I507" s="265"/>
      <c r="J507" s="265"/>
      <c r="K507" s="265"/>
      <c r="L507" s="265"/>
      <c r="M507" s="265"/>
      <c r="N507" s="265"/>
      <c r="O507" s="265"/>
      <c r="P507" s="265"/>
      <c r="Q507" s="265"/>
      <c r="R507" s="265"/>
    </row>
    <row r="508" spans="1:18" ht="18.75" customHeight="1">
      <c r="B508" s="1007" t="s">
        <v>289</v>
      </c>
      <c r="C508" s="1008"/>
      <c r="D508" s="1008"/>
      <c r="E508" s="1008"/>
      <c r="F508" s="1008"/>
      <c r="G508" s="1008"/>
      <c r="H508" s="1008"/>
      <c r="I508" s="1008"/>
      <c r="J508" s="1008"/>
      <c r="K508" s="1008"/>
      <c r="L508" s="1008"/>
      <c r="M508" s="1008"/>
      <c r="N508" s="1008"/>
      <c r="O508" s="1008"/>
      <c r="P508" s="1008"/>
      <c r="Q508" s="1008"/>
      <c r="R508" s="1009"/>
    </row>
    <row r="509" spans="1:18" ht="18.75" customHeight="1" thickBot="1">
      <c r="B509" s="1010"/>
      <c r="C509" s="1011"/>
      <c r="D509" s="1011"/>
      <c r="E509" s="1011"/>
      <c r="F509" s="1011"/>
      <c r="G509" s="1011"/>
      <c r="H509" s="1011"/>
      <c r="I509" s="1011"/>
      <c r="J509" s="1011"/>
      <c r="K509" s="1011"/>
      <c r="L509" s="1011"/>
      <c r="M509" s="1011"/>
      <c r="N509" s="1011"/>
      <c r="O509" s="1011"/>
      <c r="P509" s="1011"/>
      <c r="Q509" s="1011"/>
      <c r="R509" s="1012"/>
    </row>
    <row r="511" spans="1:18">
      <c r="O511" s="232" t="s">
        <v>220</v>
      </c>
      <c r="P511" s="230"/>
      <c r="Q511" s="231"/>
      <c r="R511" s="231"/>
    </row>
    <row r="512" spans="1:18" ht="18.75" customHeight="1">
      <c r="O512" s="930" t="s">
        <v>212</v>
      </c>
      <c r="P512" s="931"/>
      <c r="Q512" s="931"/>
      <c r="R512" s="932"/>
    </row>
    <row r="513" spans="15:18">
      <c r="O513" s="930"/>
      <c r="P513" s="931"/>
      <c r="Q513" s="931"/>
      <c r="R513" s="932"/>
    </row>
    <row r="514" spans="15:18">
      <c r="O514" s="930"/>
      <c r="P514" s="931"/>
      <c r="Q514" s="931"/>
      <c r="R514" s="932"/>
    </row>
    <row r="515" spans="15:18">
      <c r="O515" s="933"/>
      <c r="P515" s="934"/>
      <c r="Q515" s="934"/>
      <c r="R515" s="935"/>
    </row>
    <row r="516" spans="15:18">
      <c r="O516" s="241"/>
      <c r="P516" s="241"/>
      <c r="Q516" s="241"/>
      <c r="R516" s="241"/>
    </row>
    <row r="517" spans="15:18">
      <c r="O517" s="241"/>
      <c r="P517" s="241"/>
      <c r="Q517" s="241"/>
      <c r="R517" s="241"/>
    </row>
    <row r="518" spans="15:18">
      <c r="O518" s="241"/>
      <c r="P518" s="241"/>
      <c r="Q518" s="241"/>
      <c r="R518" s="241"/>
    </row>
    <row r="542" spans="13:18">
      <c r="M542"/>
      <c r="O542" s="232" t="s">
        <v>222</v>
      </c>
      <c r="P542" s="230"/>
      <c r="Q542" s="231"/>
      <c r="R542" s="231"/>
    </row>
    <row r="543" spans="13:18" ht="18.75" customHeight="1">
      <c r="M543"/>
      <c r="O543" s="908" t="s">
        <v>221</v>
      </c>
      <c r="P543" s="909"/>
      <c r="Q543" s="909"/>
      <c r="R543" s="910"/>
    </row>
    <row r="544" spans="13:18">
      <c r="M544"/>
      <c r="O544" s="908"/>
      <c r="P544" s="909"/>
      <c r="Q544" s="909"/>
      <c r="R544" s="910"/>
    </row>
    <row r="545" spans="13:18">
      <c r="M545"/>
      <c r="O545" s="908"/>
      <c r="P545" s="909"/>
      <c r="Q545" s="909"/>
      <c r="R545" s="910"/>
    </row>
    <row r="546" spans="13:18">
      <c r="M546"/>
      <c r="O546" s="911"/>
      <c r="P546" s="912"/>
      <c r="Q546" s="912"/>
      <c r="R546" s="913"/>
    </row>
    <row r="551" spans="13:18">
      <c r="M551"/>
      <c r="O551" s="232" t="s">
        <v>278</v>
      </c>
      <c r="P551" s="230"/>
      <c r="Q551" s="231"/>
      <c r="R551" s="231"/>
    </row>
    <row r="552" spans="13:18" ht="18.75" customHeight="1">
      <c r="M552"/>
      <c r="O552" s="908" t="s">
        <v>290</v>
      </c>
      <c r="P552" s="909"/>
      <c r="Q552" s="909"/>
      <c r="R552" s="910"/>
    </row>
    <row r="553" spans="13:18">
      <c r="M553"/>
      <c r="O553" s="908"/>
      <c r="P553" s="909"/>
      <c r="Q553" s="909"/>
      <c r="R553" s="910"/>
    </row>
    <row r="554" spans="13:18">
      <c r="M554"/>
      <c r="O554" s="911"/>
      <c r="P554" s="912"/>
      <c r="Q554" s="912"/>
      <c r="R554" s="913"/>
    </row>
    <row r="555" spans="13:18">
      <c r="M555"/>
    </row>
    <row r="556" spans="13:18">
      <c r="M556"/>
    </row>
    <row r="558" spans="13:18" ht="19.5">
      <c r="M558" s="914" t="s">
        <v>291</v>
      </c>
      <c r="N558" s="914"/>
      <c r="O558" s="914"/>
      <c r="P558" s="914"/>
      <c r="Q558" s="914"/>
      <c r="R558" s="914"/>
    </row>
    <row r="562" spans="2:18" ht="19.5">
      <c r="M562" s="914" t="s">
        <v>292</v>
      </c>
      <c r="N562" s="914"/>
      <c r="O562" s="914"/>
      <c r="P562" s="914"/>
      <c r="Q562" s="914"/>
      <c r="R562" s="914"/>
    </row>
    <row r="568" spans="2:18" ht="11.25" customHeight="1" thickBot="1"/>
    <row r="569" spans="2:18" ht="19.5" customHeight="1" thickTop="1">
      <c r="B569" s="926"/>
      <c r="C569" s="1005" t="s">
        <v>252</v>
      </c>
      <c r="D569" s="1005"/>
      <c r="E569" s="1005"/>
      <c r="F569" s="1005"/>
      <c r="G569" s="1005"/>
      <c r="H569" s="1005"/>
      <c r="I569" s="1005"/>
      <c r="J569" s="1005"/>
      <c r="K569" s="1005"/>
      <c r="L569" s="1005"/>
      <c r="M569" s="1005"/>
      <c r="N569" s="1005"/>
      <c r="O569" s="1005"/>
      <c r="P569" s="1005"/>
      <c r="Q569" s="1005"/>
      <c r="R569" s="1005"/>
    </row>
    <row r="570" spans="2:18" ht="19.5" customHeight="1" thickBot="1">
      <c r="B570" s="927"/>
      <c r="C570" s="1006"/>
      <c r="D570" s="1006"/>
      <c r="E570" s="1006"/>
      <c r="F570" s="1006"/>
      <c r="G570" s="1006"/>
      <c r="H570" s="1006"/>
      <c r="I570" s="1006"/>
      <c r="J570" s="1006"/>
      <c r="K570" s="1006"/>
      <c r="L570" s="1006"/>
      <c r="M570" s="1006"/>
      <c r="N570" s="1006"/>
      <c r="O570" s="1006"/>
      <c r="P570" s="1006"/>
      <c r="Q570" s="1006"/>
      <c r="R570" s="1006"/>
    </row>
    <row r="571" spans="2:18" ht="19.5" customHeight="1" thickTop="1">
      <c r="B571" s="261"/>
      <c r="C571" s="243"/>
      <c r="D571" s="243"/>
      <c r="E571" s="243"/>
      <c r="F571" s="243"/>
      <c r="G571" s="243"/>
      <c r="H571" s="243"/>
      <c r="I571" s="243"/>
      <c r="J571" s="243"/>
      <c r="K571" s="243"/>
      <c r="L571" s="243"/>
      <c r="M571" s="243"/>
      <c r="N571" s="243"/>
      <c r="O571" s="243"/>
      <c r="P571" s="243"/>
      <c r="Q571" s="243"/>
      <c r="R571" s="243"/>
    </row>
    <row r="572" spans="2:18" ht="18.75" customHeight="1">
      <c r="B572" s="1016" t="s">
        <v>223</v>
      </c>
      <c r="C572" s="1016"/>
      <c r="D572" s="1016"/>
      <c r="E572" s="1016"/>
      <c r="F572" s="1016"/>
      <c r="G572" s="1016"/>
      <c r="H572" s="1016"/>
      <c r="I572" s="1016"/>
      <c r="J572" s="1016"/>
      <c r="K572" s="1016"/>
      <c r="L572" s="1016"/>
      <c r="M572" s="1016"/>
      <c r="N572" s="1016"/>
      <c r="O572" s="1016"/>
      <c r="P572" s="1016"/>
      <c r="Q572" s="1016"/>
      <c r="R572" s="1016"/>
    </row>
    <row r="573" spans="2:18" ht="18.75" customHeight="1">
      <c r="B573" s="1016"/>
      <c r="C573" s="1016"/>
      <c r="D573" s="1016"/>
      <c r="E573" s="1016"/>
      <c r="F573" s="1016"/>
      <c r="G573" s="1016"/>
      <c r="H573" s="1016"/>
      <c r="I573" s="1016"/>
      <c r="J573" s="1016"/>
      <c r="K573" s="1016"/>
      <c r="L573" s="1016"/>
      <c r="M573" s="1016"/>
      <c r="N573" s="1016"/>
      <c r="O573" s="1016"/>
      <c r="P573" s="1016"/>
      <c r="Q573" s="1016"/>
      <c r="R573" s="1016"/>
    </row>
    <row r="574" spans="2:18" ht="18.75" customHeight="1">
      <c r="D574" s="247"/>
      <c r="E574" s="247"/>
      <c r="F574" s="247"/>
      <c r="G574" s="247"/>
      <c r="H574" s="247"/>
      <c r="I574" s="247"/>
      <c r="J574" s="247"/>
      <c r="K574" s="247"/>
      <c r="L574" s="247"/>
      <c r="M574" s="247"/>
      <c r="N574" s="247"/>
      <c r="O574" s="247"/>
      <c r="P574" s="247"/>
      <c r="Q574" s="247"/>
      <c r="R574" s="247"/>
    </row>
    <row r="575" spans="2:18" ht="18.75" customHeight="1">
      <c r="B575" s="916" t="s">
        <v>253</v>
      </c>
      <c r="C575" s="916"/>
      <c r="D575" s="916"/>
      <c r="E575" s="916"/>
      <c r="F575" s="916"/>
      <c r="G575" s="916"/>
      <c r="H575" s="916"/>
      <c r="I575" s="916"/>
      <c r="J575" s="916"/>
      <c r="K575" s="916"/>
      <c r="L575" s="916"/>
      <c r="M575" s="916"/>
      <c r="N575" s="916"/>
      <c r="O575" s="916"/>
      <c r="P575" s="916"/>
      <c r="Q575" s="916"/>
      <c r="R575" s="916"/>
    </row>
    <row r="576" spans="2:18" ht="18.75" customHeight="1">
      <c r="B576" s="916"/>
      <c r="C576" s="916"/>
      <c r="D576" s="916"/>
      <c r="E576" s="916"/>
      <c r="F576" s="916"/>
      <c r="G576" s="916"/>
      <c r="H576" s="916"/>
      <c r="I576" s="916"/>
      <c r="J576" s="916"/>
      <c r="K576" s="916"/>
      <c r="L576" s="916"/>
      <c r="M576" s="916"/>
      <c r="N576" s="916"/>
      <c r="O576" s="916"/>
      <c r="P576" s="916"/>
      <c r="Q576" s="916"/>
      <c r="R576" s="916"/>
    </row>
    <row r="577" spans="2:28" ht="18.75" customHeight="1">
      <c r="B577" s="916" t="s">
        <v>257</v>
      </c>
      <c r="C577" s="916"/>
      <c r="D577" s="916"/>
      <c r="E577" s="916"/>
      <c r="F577" s="916"/>
      <c r="G577" s="916"/>
      <c r="H577" s="916"/>
      <c r="I577" s="916"/>
      <c r="J577" s="916"/>
      <c r="K577" s="916"/>
      <c r="L577" s="916"/>
      <c r="M577" s="916"/>
      <c r="N577" s="916"/>
      <c r="O577" s="916"/>
      <c r="P577" s="916"/>
      <c r="Q577" s="916"/>
      <c r="R577" s="916"/>
    </row>
    <row r="578" spans="2:28" ht="18.75" customHeight="1">
      <c r="B578" s="916"/>
      <c r="C578" s="916"/>
      <c r="D578" s="916"/>
      <c r="E578" s="916"/>
      <c r="F578" s="916"/>
      <c r="G578" s="916"/>
      <c r="H578" s="916"/>
      <c r="I578" s="916"/>
      <c r="J578" s="916"/>
      <c r="K578" s="916"/>
      <c r="L578" s="916"/>
      <c r="M578" s="916"/>
      <c r="N578" s="916"/>
      <c r="O578" s="916"/>
      <c r="P578" s="916"/>
      <c r="Q578" s="916"/>
      <c r="R578" s="916"/>
    </row>
    <row r="579" spans="2:28" ht="18.75" customHeight="1">
      <c r="D579" s="247"/>
      <c r="E579" s="247"/>
      <c r="F579" s="247"/>
      <c r="G579" s="247"/>
      <c r="H579" s="247"/>
      <c r="L579" s="270"/>
      <c r="M579" s="247"/>
      <c r="N579" s="247"/>
    </row>
    <row r="580" spans="2:28" ht="18.75" customHeight="1">
      <c r="B580" s="914" t="s">
        <v>225</v>
      </c>
      <c r="C580" s="914"/>
      <c r="D580" s="914"/>
      <c r="E580" s="914"/>
      <c r="F580" s="914"/>
      <c r="G580" s="247"/>
      <c r="H580" s="247"/>
      <c r="L580" s="270"/>
      <c r="M580" s="247"/>
      <c r="N580" s="247"/>
      <c r="O580" s="1014"/>
      <c r="P580" s="1015"/>
      <c r="Q580" s="1015"/>
      <c r="R580" s="1015"/>
    </row>
    <row r="581" spans="2:28" ht="18.75" customHeight="1">
      <c r="D581" s="247"/>
      <c r="E581" s="247"/>
      <c r="F581" s="247"/>
      <c r="G581" s="247"/>
      <c r="H581" s="247"/>
      <c r="L581" s="270"/>
      <c r="M581" s="247"/>
      <c r="N581" s="247"/>
      <c r="O581" s="306"/>
      <c r="P581" s="306"/>
      <c r="Q581" s="306"/>
      <c r="R581" s="306"/>
    </row>
    <row r="582" spans="2:28" ht="18.75" customHeight="1">
      <c r="D582" s="247"/>
      <c r="E582" s="247"/>
      <c r="F582" s="247"/>
      <c r="G582" s="247"/>
      <c r="H582" s="247"/>
      <c r="L582" s="270"/>
      <c r="M582" s="247"/>
      <c r="N582" s="247"/>
      <c r="O582" s="306"/>
      <c r="P582" s="306"/>
      <c r="Q582" s="306"/>
      <c r="R582" s="306"/>
    </row>
    <row r="583" spans="2:28" ht="18.75" customHeight="1">
      <c r="D583" s="247"/>
      <c r="E583" s="247"/>
      <c r="F583" s="247"/>
      <c r="G583" s="247"/>
      <c r="H583" s="247"/>
      <c r="L583" s="270"/>
      <c r="M583" s="247"/>
      <c r="N583" s="247"/>
      <c r="O583" s="271"/>
      <c r="P583" s="271"/>
      <c r="Q583" s="271"/>
      <c r="R583" s="271"/>
    </row>
    <row r="584" spans="2:28" ht="18.75" customHeight="1">
      <c r="D584" s="247"/>
      <c r="E584" s="247"/>
      <c r="F584" s="247"/>
      <c r="G584" s="247"/>
      <c r="H584" s="247"/>
      <c r="L584" s="270"/>
      <c r="M584" s="247"/>
      <c r="N584" s="247"/>
    </row>
    <row r="585" spans="2:28" ht="18.75" customHeight="1">
      <c r="D585" s="247"/>
      <c r="E585" s="247"/>
      <c r="F585" s="247"/>
      <c r="G585" s="247"/>
      <c r="H585" s="247"/>
      <c r="L585" s="270"/>
      <c r="M585" s="247"/>
      <c r="N585" s="247"/>
    </row>
    <row r="586" spans="2:28" ht="18.75" customHeight="1">
      <c r="D586" s="247"/>
      <c r="E586" s="247"/>
      <c r="F586" s="247"/>
      <c r="G586" s="247"/>
      <c r="H586" s="247"/>
      <c r="L586" s="270"/>
      <c r="M586" s="247"/>
      <c r="N586" s="247"/>
    </row>
    <row r="587" spans="2:28" ht="18.75" customHeight="1">
      <c r="D587" s="247"/>
      <c r="E587" s="247"/>
      <c r="F587" s="247"/>
      <c r="G587" s="247"/>
      <c r="H587" s="247"/>
      <c r="L587" s="270"/>
      <c r="M587" s="247"/>
      <c r="N587" s="247"/>
    </row>
    <row r="588" spans="2:28" ht="18.75" customHeight="1">
      <c r="D588" s="267"/>
      <c r="E588" s="267"/>
      <c r="F588" s="267"/>
      <c r="G588" s="267"/>
      <c r="H588" s="267"/>
      <c r="I588" s="267"/>
      <c r="J588" s="267"/>
      <c r="K588" s="237"/>
      <c r="L588" s="267"/>
      <c r="M588" s="267"/>
      <c r="N588" s="267"/>
      <c r="O588" s="267"/>
      <c r="P588" s="267"/>
      <c r="Q588" s="267"/>
      <c r="R588" s="267"/>
    </row>
    <row r="589" spans="2:28" ht="18.75" customHeight="1">
      <c r="B589" s="916" t="s">
        <v>255</v>
      </c>
      <c r="C589" s="916"/>
      <c r="D589" s="916"/>
      <c r="E589" s="916"/>
      <c r="F589" s="916"/>
      <c r="G589" s="916"/>
      <c r="H589" s="916"/>
      <c r="I589" s="916"/>
      <c r="J589" s="916"/>
      <c r="K589" s="916"/>
      <c r="L589" s="916"/>
      <c r="M589" s="916"/>
      <c r="N589" s="916"/>
      <c r="O589" s="916"/>
      <c r="P589" s="916"/>
      <c r="Q589" s="916"/>
      <c r="R589" s="916"/>
    </row>
    <row r="590" spans="2:28" ht="18.75" customHeight="1">
      <c r="B590" s="916"/>
      <c r="C590" s="916"/>
      <c r="D590" s="916"/>
      <c r="E590" s="916"/>
      <c r="F590" s="916"/>
      <c r="G590" s="916"/>
      <c r="H590" s="916"/>
      <c r="I590" s="916"/>
      <c r="J590" s="916"/>
      <c r="K590" s="916"/>
      <c r="L590" s="916"/>
      <c r="M590" s="916"/>
      <c r="N590" s="916"/>
      <c r="O590" s="916"/>
      <c r="P590" s="916"/>
      <c r="Q590" s="916"/>
      <c r="R590" s="916"/>
    </row>
    <row r="591" spans="2:28" ht="18.75" customHeight="1">
      <c r="B591" s="916" t="s">
        <v>254</v>
      </c>
      <c r="C591" s="916"/>
      <c r="D591" s="916"/>
      <c r="E591" s="916"/>
      <c r="F591" s="916"/>
      <c r="G591" s="916"/>
      <c r="H591" s="916"/>
      <c r="I591" s="916"/>
      <c r="J591" s="916"/>
      <c r="K591" s="916"/>
      <c r="L591" s="916"/>
      <c r="M591" s="916"/>
      <c r="N591" s="916"/>
      <c r="O591" s="916"/>
      <c r="P591" s="916"/>
      <c r="Q591" s="916"/>
      <c r="R591" s="916"/>
    </row>
    <row r="592" spans="2:28" ht="18.75" customHeight="1">
      <c r="B592" s="916"/>
      <c r="C592" s="916"/>
      <c r="D592" s="916"/>
      <c r="E592" s="916"/>
      <c r="F592" s="916"/>
      <c r="G592" s="916"/>
      <c r="H592" s="916"/>
      <c r="I592" s="916"/>
      <c r="J592" s="916"/>
      <c r="K592" s="916"/>
      <c r="L592" s="916"/>
      <c r="M592" s="916"/>
      <c r="N592" s="916"/>
      <c r="O592" s="916"/>
      <c r="P592" s="916"/>
      <c r="Q592" s="916"/>
      <c r="R592" s="916"/>
      <c r="V592" s="247"/>
      <c r="Z592" s="270"/>
      <c r="AA592" s="247"/>
      <c r="AB592" s="247"/>
    </row>
    <row r="593" spans="2:32" ht="18.75" customHeight="1">
      <c r="B593" s="266"/>
      <c r="C593" s="266"/>
      <c r="D593" s="266"/>
      <c r="E593" s="266"/>
      <c r="F593" s="266"/>
      <c r="G593" s="266"/>
      <c r="H593" s="266"/>
      <c r="I593" s="266"/>
      <c r="J593" s="266"/>
      <c r="K593" s="266"/>
      <c r="L593" s="266"/>
      <c r="M593" s="266"/>
      <c r="N593" s="266"/>
      <c r="O593" s="266"/>
      <c r="P593" s="266"/>
      <c r="Q593" s="266"/>
      <c r="R593" s="266"/>
      <c r="V593" s="247"/>
      <c r="Z593" s="270"/>
      <c r="AA593" s="247"/>
      <c r="AB593" s="247"/>
    </row>
    <row r="594" spans="2:32" ht="18.75" customHeight="1">
      <c r="B594" s="266"/>
      <c r="C594" s="266"/>
      <c r="D594" s="266"/>
      <c r="E594" s="266"/>
      <c r="F594" s="266"/>
      <c r="G594" s="266"/>
      <c r="H594" s="266"/>
      <c r="I594" s="266"/>
      <c r="J594" s="266"/>
      <c r="K594" s="266"/>
      <c r="L594" s="266"/>
      <c r="M594" s="266"/>
      <c r="N594" s="266"/>
      <c r="O594" s="266"/>
      <c r="P594" s="266"/>
      <c r="Q594" s="266"/>
      <c r="R594" s="266"/>
      <c r="V594" s="247"/>
      <c r="Z594" s="270"/>
      <c r="AA594" s="247"/>
      <c r="AB594" s="247"/>
    </row>
    <row r="595" spans="2:32" ht="18.75" customHeight="1">
      <c r="B595" s="266"/>
      <c r="C595" s="266"/>
      <c r="D595" s="266"/>
      <c r="E595" s="266"/>
      <c r="F595" s="266"/>
      <c r="G595" s="266"/>
      <c r="H595" s="266"/>
      <c r="I595" s="266"/>
      <c r="J595" s="266"/>
      <c r="K595" s="266"/>
      <c r="L595" s="266"/>
      <c r="M595" s="266"/>
      <c r="N595" s="266"/>
      <c r="O595" s="266"/>
      <c r="P595" s="266"/>
      <c r="Q595" s="266"/>
      <c r="R595" s="266"/>
      <c r="V595" s="247"/>
      <c r="W595" s="247"/>
      <c r="X595" s="247"/>
      <c r="Y595" s="247"/>
      <c r="Z595" s="247"/>
      <c r="AA595" s="247"/>
      <c r="AB595" s="247"/>
    </row>
    <row r="596" spans="2:32" ht="18.75" customHeight="1">
      <c r="B596" s="266"/>
      <c r="C596" s="266"/>
      <c r="D596" s="266"/>
      <c r="E596" s="266"/>
      <c r="F596" s="266"/>
      <c r="G596" s="266"/>
      <c r="H596" s="266"/>
      <c r="I596" s="266"/>
      <c r="J596" s="266"/>
      <c r="K596" s="266"/>
      <c r="L596" s="266"/>
      <c r="M596" s="266"/>
      <c r="N596" s="266"/>
      <c r="O596" s="266"/>
      <c r="P596" s="266"/>
      <c r="Q596" s="266"/>
      <c r="R596" s="266"/>
      <c r="V596" s="247"/>
      <c r="W596" s="247"/>
      <c r="X596" s="247"/>
      <c r="Y596" s="247"/>
      <c r="Z596" s="247"/>
      <c r="AA596" s="247"/>
      <c r="AB596" s="247"/>
      <c r="AC596" s="247"/>
      <c r="AD596" s="247"/>
      <c r="AE596" s="247"/>
      <c r="AF596" s="247"/>
    </row>
    <row r="597" spans="2:32" ht="18.75" customHeight="1">
      <c r="B597" s="266"/>
      <c r="C597" s="266"/>
      <c r="D597" s="266"/>
      <c r="E597" s="266"/>
      <c r="F597" s="266"/>
      <c r="G597" s="266"/>
      <c r="H597" s="266"/>
      <c r="I597" s="266"/>
      <c r="J597" s="266"/>
      <c r="K597" s="266"/>
      <c r="L597" s="266"/>
      <c r="M597" s="266"/>
      <c r="N597" s="266"/>
      <c r="O597" s="266"/>
      <c r="P597" s="266"/>
      <c r="Q597" s="266"/>
      <c r="R597" s="266"/>
      <c r="V597" s="247"/>
      <c r="W597" s="247"/>
      <c r="X597" s="247"/>
      <c r="Y597" s="247"/>
      <c r="Z597" s="247"/>
      <c r="AA597" s="247"/>
      <c r="AB597" s="247"/>
      <c r="AC597" s="247"/>
      <c r="AD597" s="247"/>
      <c r="AE597" s="247"/>
      <c r="AF597" s="247"/>
    </row>
    <row r="598" spans="2:32" ht="18.75" customHeight="1">
      <c r="B598" s="266"/>
      <c r="C598" s="266"/>
      <c r="D598" s="266"/>
      <c r="E598" s="266"/>
      <c r="F598" s="266"/>
      <c r="G598" s="266"/>
      <c r="H598" s="266"/>
      <c r="I598" s="266"/>
      <c r="J598" s="266"/>
      <c r="K598" s="266"/>
      <c r="L598" s="266"/>
      <c r="M598" s="266"/>
      <c r="N598" s="266"/>
      <c r="O598" s="266"/>
      <c r="P598" s="266"/>
      <c r="Q598" s="266"/>
      <c r="R598" s="266"/>
      <c r="V598" s="247"/>
      <c r="W598" s="247"/>
      <c r="X598" s="247"/>
      <c r="Y598" s="247"/>
      <c r="Z598" s="247"/>
      <c r="AA598" s="247"/>
      <c r="AB598" s="247"/>
      <c r="AC598" s="247"/>
      <c r="AD598" s="247"/>
      <c r="AE598" s="247"/>
      <c r="AF598" s="247"/>
    </row>
    <row r="599" spans="2:32" ht="18.75" customHeight="1">
      <c r="B599" s="266"/>
      <c r="C599" s="266"/>
      <c r="D599" s="266"/>
      <c r="E599" s="266"/>
      <c r="F599" s="266"/>
      <c r="G599" s="266"/>
      <c r="H599" s="266"/>
      <c r="I599" s="266"/>
      <c r="J599" s="266"/>
      <c r="K599" s="266"/>
      <c r="L599" s="266"/>
      <c r="M599" s="266"/>
      <c r="N599" s="266"/>
      <c r="O599" s="266"/>
      <c r="P599" s="266"/>
      <c r="Q599" s="266"/>
      <c r="R599" s="266"/>
      <c r="V599" s="247"/>
      <c r="W599" s="247"/>
      <c r="X599" s="247"/>
      <c r="Y599" s="247"/>
      <c r="Z599" s="247"/>
      <c r="AA599" s="247"/>
      <c r="AB599" s="247"/>
      <c r="AC599" s="247"/>
      <c r="AD599" s="247"/>
      <c r="AE599" s="247"/>
      <c r="AF599" s="247"/>
    </row>
    <row r="600" spans="2:32" ht="18.75" customHeight="1">
      <c r="B600" s="266"/>
      <c r="C600" s="266"/>
      <c r="D600" s="266"/>
      <c r="E600" s="266"/>
      <c r="F600" s="266"/>
      <c r="G600" s="266"/>
      <c r="H600" s="266"/>
      <c r="I600" s="266"/>
      <c r="J600" s="266"/>
      <c r="K600" s="266"/>
      <c r="L600" s="266"/>
      <c r="M600" s="266"/>
      <c r="N600" s="266"/>
      <c r="O600" s="266"/>
      <c r="P600" s="266"/>
      <c r="Q600" s="266"/>
      <c r="R600" s="266"/>
      <c r="V600" s="247"/>
      <c r="W600" s="247"/>
      <c r="X600" s="247"/>
      <c r="Y600" s="247"/>
      <c r="Z600" s="247"/>
      <c r="AA600" s="247"/>
      <c r="AB600" s="247"/>
      <c r="AC600" s="247"/>
      <c r="AD600" s="247"/>
      <c r="AE600" s="247"/>
      <c r="AF600" s="247"/>
    </row>
    <row r="601" spans="2:32" ht="18.75" customHeight="1">
      <c r="B601" s="266"/>
      <c r="C601" s="266"/>
      <c r="D601" s="266"/>
      <c r="E601" s="266"/>
      <c r="F601" s="266"/>
      <c r="G601" s="266"/>
      <c r="H601" s="266"/>
      <c r="I601" s="266"/>
      <c r="J601" s="266"/>
      <c r="K601" s="266"/>
      <c r="L601" s="266"/>
      <c r="M601" s="266"/>
      <c r="N601" s="266"/>
      <c r="O601" s="266"/>
      <c r="P601" s="266"/>
      <c r="Q601" s="266"/>
      <c r="R601" s="266"/>
      <c r="V601" s="247"/>
      <c r="W601" s="247"/>
      <c r="X601" s="247"/>
      <c r="Y601" s="247"/>
      <c r="Z601" s="247"/>
      <c r="AA601" s="247"/>
      <c r="AB601" s="247"/>
      <c r="AC601" s="247"/>
      <c r="AD601" s="247"/>
      <c r="AE601" s="247"/>
      <c r="AF601" s="247"/>
    </row>
    <row r="602" spans="2:32" ht="18.75" customHeight="1">
      <c r="B602" s="266"/>
      <c r="C602" s="266"/>
      <c r="D602" s="266"/>
      <c r="E602" s="266"/>
      <c r="F602" s="266"/>
      <c r="G602" s="266"/>
      <c r="H602" s="266"/>
      <c r="I602" s="266"/>
      <c r="J602" s="266"/>
      <c r="K602" s="266"/>
      <c r="L602" s="266"/>
      <c r="M602" s="266"/>
      <c r="N602" s="266"/>
      <c r="O602" s="266"/>
      <c r="P602" s="266"/>
      <c r="Q602" s="266"/>
      <c r="R602" s="266"/>
      <c r="V602" s="246"/>
      <c r="W602" s="246"/>
      <c r="X602" s="246"/>
      <c r="Y602" s="246"/>
      <c r="Z602" s="246"/>
      <c r="AA602" s="246"/>
      <c r="AB602" s="246"/>
      <c r="AC602" s="246"/>
      <c r="AD602" s="246"/>
      <c r="AE602" s="246"/>
      <c r="AF602" s="269"/>
    </row>
    <row r="603" spans="2:32" ht="18.75" customHeight="1">
      <c r="B603" s="266"/>
      <c r="C603" s="266"/>
      <c r="D603" s="266"/>
      <c r="E603" s="266"/>
      <c r="F603" s="266"/>
      <c r="G603" s="266"/>
      <c r="H603" s="266"/>
      <c r="I603" s="266"/>
      <c r="J603" s="266"/>
      <c r="K603" s="266"/>
      <c r="L603" s="266"/>
      <c r="M603" s="266"/>
      <c r="N603" s="266"/>
      <c r="O603" s="266"/>
      <c r="P603" s="266"/>
      <c r="Q603" s="266"/>
      <c r="R603" s="266"/>
      <c r="V603" s="246"/>
      <c r="W603" s="246"/>
      <c r="X603" s="246"/>
      <c r="Y603" s="246"/>
      <c r="Z603" s="246"/>
      <c r="AA603" s="246"/>
      <c r="AB603" s="246"/>
      <c r="AC603" s="246"/>
      <c r="AD603" s="246"/>
      <c r="AE603" s="246"/>
      <c r="AF603" s="269"/>
    </row>
    <row r="604" spans="2:32" ht="18.75" customHeight="1">
      <c r="B604" s="266"/>
      <c r="C604" s="266"/>
      <c r="D604" s="266"/>
      <c r="E604" s="266"/>
      <c r="F604" s="266"/>
      <c r="G604" s="266"/>
      <c r="H604" s="266"/>
      <c r="I604" s="266"/>
      <c r="J604" s="266"/>
      <c r="K604" s="266"/>
      <c r="L604" s="266"/>
      <c r="M604" s="266"/>
      <c r="N604" s="266"/>
      <c r="O604" s="266"/>
      <c r="P604" s="266"/>
      <c r="Q604" s="266"/>
      <c r="R604" s="266"/>
      <c r="V604" s="246"/>
      <c r="W604" s="246"/>
      <c r="X604" s="246"/>
      <c r="Y604" s="246"/>
      <c r="Z604" s="246"/>
      <c r="AA604" s="246"/>
      <c r="AB604" s="246"/>
      <c r="AC604" s="246"/>
      <c r="AD604" s="246"/>
      <c r="AE604" s="246"/>
      <c r="AF604" s="269"/>
    </row>
    <row r="605" spans="2:32" ht="18.75" customHeight="1">
      <c r="B605" s="266"/>
      <c r="C605" s="266"/>
      <c r="D605" s="266"/>
      <c r="E605" s="266"/>
      <c r="F605" s="266"/>
      <c r="G605" s="266"/>
      <c r="H605" s="266"/>
      <c r="I605" s="266"/>
      <c r="J605" s="266"/>
      <c r="K605" s="266"/>
      <c r="L605" s="266"/>
      <c r="M605" s="266"/>
      <c r="N605" s="266"/>
      <c r="O605" s="266"/>
      <c r="P605" s="266"/>
      <c r="Q605" s="266"/>
      <c r="R605" s="266"/>
      <c r="V605" s="246"/>
      <c r="W605" s="246"/>
      <c r="X605" s="246"/>
      <c r="Y605" s="246"/>
      <c r="Z605" s="246"/>
      <c r="AA605" s="246"/>
      <c r="AB605" s="246"/>
      <c r="AC605" s="246"/>
      <c r="AD605" s="246"/>
      <c r="AE605" s="246"/>
      <c r="AF605" s="269"/>
    </row>
    <row r="606" spans="2:32" ht="18.75" customHeight="1">
      <c r="D606" s="267"/>
      <c r="E606" s="267"/>
      <c r="F606" s="267"/>
      <c r="G606" s="267"/>
      <c r="H606" s="267"/>
      <c r="I606" s="267"/>
      <c r="J606" s="267"/>
      <c r="K606" s="237"/>
      <c r="L606" s="267"/>
      <c r="M606" s="267"/>
      <c r="N606" s="267"/>
      <c r="O606" s="267"/>
      <c r="P606" s="267"/>
      <c r="Q606" s="267"/>
      <c r="R606" s="267"/>
    </row>
    <row r="607" spans="2:32" ht="18.75" customHeight="1">
      <c r="D607" s="267"/>
      <c r="E607" s="267"/>
      <c r="F607" s="267"/>
      <c r="G607" s="267"/>
      <c r="H607" s="267"/>
      <c r="I607" s="267"/>
      <c r="J607" s="267"/>
      <c r="K607" s="237"/>
      <c r="L607" s="267"/>
      <c r="M607" s="267"/>
      <c r="N607" s="267"/>
      <c r="O607" s="267"/>
      <c r="P607" s="267"/>
      <c r="Q607" s="267"/>
      <c r="R607" s="267"/>
    </row>
    <row r="608" spans="2:32" ht="18.75" customHeight="1">
      <c r="B608" s="916" t="s">
        <v>256</v>
      </c>
      <c r="C608" s="916"/>
      <c r="D608" s="916"/>
      <c r="E608" s="916"/>
      <c r="F608" s="916"/>
      <c r="G608" s="916"/>
      <c r="H608" s="916"/>
      <c r="I608" s="916"/>
      <c r="J608" s="916"/>
      <c r="K608" s="916"/>
      <c r="L608" s="916"/>
      <c r="M608" s="916"/>
      <c r="N608" s="916"/>
      <c r="O608" s="916"/>
      <c r="P608" s="916"/>
      <c r="Q608" s="916"/>
      <c r="R608" s="916"/>
    </row>
    <row r="609" spans="2:18" ht="18.75" customHeight="1">
      <c r="B609" s="916"/>
      <c r="C609" s="916"/>
      <c r="D609" s="916"/>
      <c r="E609" s="916"/>
      <c r="F609" s="916"/>
      <c r="G609" s="916"/>
      <c r="H609" s="916"/>
      <c r="I609" s="916"/>
      <c r="J609" s="916"/>
      <c r="K609" s="916"/>
      <c r="L609" s="916"/>
      <c r="M609" s="916"/>
      <c r="N609" s="916"/>
      <c r="O609" s="916"/>
      <c r="P609" s="916"/>
      <c r="Q609" s="916"/>
      <c r="R609" s="916"/>
    </row>
    <row r="610" spans="2:18" ht="18.75" customHeight="1">
      <c r="D610" s="267"/>
      <c r="E610" s="267"/>
      <c r="F610" s="267"/>
      <c r="G610" s="267"/>
      <c r="H610" s="267"/>
      <c r="I610" s="267"/>
      <c r="J610" s="267"/>
      <c r="K610" s="237"/>
      <c r="L610" s="267"/>
      <c r="M610" s="267"/>
      <c r="N610" s="267"/>
      <c r="O610" s="267"/>
      <c r="P610" s="267"/>
      <c r="Q610" s="267"/>
      <c r="R610" s="267"/>
    </row>
    <row r="611" spans="2:18" ht="18.75" customHeight="1">
      <c r="D611" s="267"/>
      <c r="E611" s="267"/>
      <c r="F611" s="267"/>
      <c r="G611" s="267"/>
      <c r="H611" s="267"/>
      <c r="I611" s="267"/>
      <c r="J611" s="267"/>
      <c r="K611" s="237"/>
      <c r="L611" s="267"/>
      <c r="M611" s="267"/>
      <c r="N611" s="267"/>
      <c r="O611" s="232" t="s">
        <v>227</v>
      </c>
      <c r="P611" s="230"/>
      <c r="Q611" s="231"/>
      <c r="R611" s="231"/>
    </row>
    <row r="612" spans="2:18" ht="18.75" customHeight="1">
      <c r="D612" s="267"/>
      <c r="E612" s="267"/>
      <c r="F612" s="267"/>
      <c r="G612" s="267"/>
      <c r="H612" s="267"/>
      <c r="I612" s="267"/>
      <c r="J612" s="267"/>
      <c r="K612" s="237"/>
      <c r="L612" s="267"/>
      <c r="M612" s="267"/>
      <c r="N612" s="267"/>
      <c r="O612" s="930" t="s">
        <v>187</v>
      </c>
      <c r="P612" s="931"/>
      <c r="Q612" s="931"/>
      <c r="R612" s="932"/>
    </row>
    <row r="613" spans="2:18" ht="18.75" customHeight="1">
      <c r="D613" s="267"/>
      <c r="E613" s="267"/>
      <c r="F613" s="267"/>
      <c r="G613" s="267"/>
      <c r="H613" s="267"/>
      <c r="I613" s="267"/>
      <c r="J613" s="267"/>
      <c r="K613" s="237"/>
      <c r="L613" s="267"/>
      <c r="M613" s="267"/>
      <c r="N613" s="267"/>
      <c r="O613" s="930"/>
      <c r="P613" s="931"/>
      <c r="Q613" s="931"/>
      <c r="R613" s="932"/>
    </row>
    <row r="614" spans="2:18" ht="18.75" customHeight="1">
      <c r="D614" s="267"/>
      <c r="E614" s="267"/>
      <c r="F614" s="267"/>
      <c r="G614" s="267"/>
      <c r="H614" s="267"/>
      <c r="I614" s="267"/>
      <c r="J614" s="267"/>
      <c r="K614" s="237"/>
      <c r="L614" s="267"/>
      <c r="M614" s="267"/>
      <c r="N614" s="267"/>
      <c r="O614" s="254"/>
      <c r="P614" s="255"/>
      <c r="Q614" s="255"/>
      <c r="R614" s="256"/>
    </row>
    <row r="615" spans="2:18" ht="18.75" customHeight="1">
      <c r="D615" s="267"/>
      <c r="E615" s="267"/>
      <c r="F615" s="267"/>
      <c r="G615" s="267"/>
      <c r="H615" s="267"/>
      <c r="I615" s="267"/>
      <c r="J615" s="267"/>
      <c r="K615" s="237"/>
      <c r="L615" s="267"/>
      <c r="M615" s="267"/>
      <c r="N615" s="267"/>
      <c r="O615" s="254" t="s">
        <v>190</v>
      </c>
      <c r="P615" s="255"/>
      <c r="Q615" s="255"/>
      <c r="R615" s="256"/>
    </row>
    <row r="616" spans="2:18" ht="18.75" customHeight="1">
      <c r="D616" s="267"/>
      <c r="E616" s="267"/>
      <c r="F616" s="267"/>
      <c r="G616" s="267"/>
      <c r="H616" s="267"/>
      <c r="I616" s="267"/>
      <c r="J616" s="267"/>
      <c r="K616" s="237"/>
      <c r="L616" s="267"/>
      <c r="M616" s="267"/>
      <c r="N616" s="267"/>
      <c r="O616" s="254"/>
      <c r="P616" s="255"/>
      <c r="Q616" s="255"/>
      <c r="R616" s="256"/>
    </row>
    <row r="617" spans="2:18" ht="18.75" customHeight="1">
      <c r="D617" s="267"/>
      <c r="E617" s="267"/>
      <c r="F617" s="267"/>
      <c r="G617" s="267"/>
      <c r="H617" s="267"/>
      <c r="I617" s="267"/>
      <c r="J617" s="267"/>
      <c r="K617" s="237"/>
      <c r="L617" s="267"/>
      <c r="M617" s="267"/>
      <c r="N617" s="267"/>
      <c r="O617" s="254"/>
      <c r="P617" s="255"/>
      <c r="Q617" s="255"/>
      <c r="R617" s="256"/>
    </row>
    <row r="618" spans="2:18" ht="18.75" customHeight="1">
      <c r="D618" s="267"/>
      <c r="E618" s="267"/>
      <c r="F618" s="267"/>
      <c r="G618" s="267"/>
      <c r="H618" s="267"/>
      <c r="I618" s="267"/>
      <c r="J618" s="267"/>
      <c r="K618" s="237"/>
      <c r="L618" s="267"/>
      <c r="M618" s="267"/>
      <c r="N618" s="267"/>
      <c r="O618" s="254"/>
      <c r="P618" s="255"/>
      <c r="Q618" s="255"/>
      <c r="R618" s="256"/>
    </row>
    <row r="619" spans="2:18" ht="18.75" customHeight="1">
      <c r="D619" s="267"/>
      <c r="E619" s="267"/>
      <c r="F619" s="267"/>
      <c r="G619" s="267"/>
      <c r="H619" s="267"/>
      <c r="I619" s="267"/>
      <c r="J619" s="267"/>
      <c r="K619" s="237"/>
      <c r="L619" s="267"/>
      <c r="M619" s="267"/>
      <c r="N619" s="267"/>
      <c r="O619" s="254" t="s">
        <v>189</v>
      </c>
      <c r="P619" s="255"/>
      <c r="Q619" s="255"/>
      <c r="R619" s="256"/>
    </row>
    <row r="620" spans="2:18" ht="18.75" customHeight="1">
      <c r="D620" s="267"/>
      <c r="E620" s="267"/>
      <c r="F620" s="267"/>
      <c r="G620" s="267"/>
      <c r="H620" s="267"/>
      <c r="I620" s="267"/>
      <c r="J620" s="267"/>
      <c r="K620" s="237"/>
      <c r="L620" s="267"/>
      <c r="M620" s="267"/>
      <c r="N620" s="267"/>
      <c r="O620" s="254"/>
      <c r="P620" s="255"/>
      <c r="Q620" s="255"/>
      <c r="R620" s="256"/>
    </row>
    <row r="621" spans="2:18" ht="18.75" customHeight="1">
      <c r="D621" s="267"/>
      <c r="E621" s="267"/>
      <c r="F621" s="267"/>
      <c r="G621" s="267"/>
      <c r="H621" s="267"/>
      <c r="I621" s="267"/>
      <c r="J621" s="267"/>
      <c r="K621" s="237"/>
      <c r="L621" s="267"/>
      <c r="M621" s="267"/>
      <c r="N621" s="267"/>
      <c r="O621" s="254"/>
      <c r="P621" s="255"/>
      <c r="Q621" s="255"/>
      <c r="R621" s="256"/>
    </row>
    <row r="622" spans="2:18" ht="18.75" customHeight="1">
      <c r="D622" s="267"/>
      <c r="E622" s="267"/>
      <c r="F622" s="267"/>
      <c r="G622" s="267"/>
      <c r="H622" s="267"/>
      <c r="I622" s="267"/>
      <c r="J622" s="267"/>
      <c r="K622" s="237"/>
      <c r="L622" s="267"/>
      <c r="M622" s="267"/>
      <c r="N622" s="267"/>
      <c r="O622" s="254"/>
      <c r="P622" s="255"/>
      <c r="Q622" s="255"/>
      <c r="R622" s="256"/>
    </row>
    <row r="623" spans="2:18" ht="18.75" customHeight="1">
      <c r="D623" s="267"/>
      <c r="E623" s="267"/>
      <c r="F623" s="267"/>
      <c r="G623" s="267"/>
      <c r="H623" s="267"/>
      <c r="I623" s="267"/>
      <c r="J623" s="267"/>
      <c r="K623" s="237"/>
      <c r="L623" s="267"/>
      <c r="M623" s="267"/>
      <c r="N623" s="267"/>
      <c r="O623" s="254"/>
      <c r="P623" s="255"/>
      <c r="Q623" s="985" t="s">
        <v>191</v>
      </c>
      <c r="R623" s="986"/>
    </row>
    <row r="624" spans="2:18" ht="18.75" customHeight="1">
      <c r="D624" s="267"/>
      <c r="E624" s="267"/>
      <c r="F624" s="267"/>
      <c r="G624" s="267"/>
      <c r="H624" s="267"/>
      <c r="I624" s="267"/>
      <c r="J624" s="267"/>
      <c r="K624" s="237"/>
      <c r="L624" s="267"/>
      <c r="M624" s="267"/>
      <c r="N624" s="267"/>
      <c r="O624" s="257"/>
      <c r="P624" s="258"/>
      <c r="Q624" s="258"/>
      <c r="R624" s="259"/>
    </row>
    <row r="625" spans="2:18" ht="18.75" customHeight="1">
      <c r="D625" s="267"/>
      <c r="E625" s="267"/>
      <c r="F625" s="267"/>
      <c r="G625" s="267"/>
      <c r="H625" s="267"/>
      <c r="I625" s="267"/>
      <c r="J625" s="267"/>
      <c r="K625" s="237"/>
      <c r="L625" s="267"/>
      <c r="M625" s="267"/>
      <c r="N625" s="267"/>
    </row>
    <row r="626" spans="2:18" ht="18.75" customHeight="1">
      <c r="D626" s="267"/>
      <c r="E626" s="267"/>
      <c r="F626" s="267"/>
      <c r="G626" s="267"/>
      <c r="H626" s="267"/>
      <c r="I626" s="267"/>
      <c r="J626" s="267"/>
      <c r="K626" s="237"/>
      <c r="L626" s="267"/>
      <c r="M626" s="267"/>
      <c r="N626" s="267"/>
    </row>
    <row r="627" spans="2:18" ht="18.75" customHeight="1">
      <c r="D627" s="267"/>
      <c r="E627" s="267"/>
      <c r="F627" s="267"/>
      <c r="G627" s="267"/>
      <c r="H627" s="267"/>
      <c r="I627" s="267"/>
      <c r="J627" s="267"/>
      <c r="K627" s="237"/>
      <c r="L627" s="267"/>
      <c r="M627" s="267"/>
      <c r="N627" s="267"/>
      <c r="O627" s="267"/>
      <c r="P627" s="267"/>
      <c r="Q627" s="267"/>
      <c r="R627" s="267"/>
    </row>
    <row r="628" spans="2:18" ht="18.75" customHeight="1">
      <c r="B628" s="1016" t="s">
        <v>226</v>
      </c>
      <c r="C628" s="1016"/>
      <c r="D628" s="1016"/>
      <c r="E628" s="1016"/>
      <c r="F628" s="1016"/>
      <c r="G628" s="1016"/>
      <c r="H628" s="1016"/>
      <c r="I628" s="1016"/>
      <c r="J628" s="1016"/>
      <c r="K628" s="1016"/>
      <c r="L628" s="1016"/>
      <c r="M628" s="1016"/>
      <c r="N628" s="1016"/>
      <c r="O628" s="1016"/>
      <c r="P628" s="1016"/>
      <c r="Q628" s="1016"/>
      <c r="R628" s="1016"/>
    </row>
    <row r="629" spans="2:18" ht="18.75" customHeight="1">
      <c r="B629" s="1016"/>
      <c r="C629" s="1016"/>
      <c r="D629" s="1016"/>
      <c r="E629" s="1016"/>
      <c r="F629" s="1016"/>
      <c r="G629" s="1016"/>
      <c r="H629" s="1016"/>
      <c r="I629" s="1016"/>
      <c r="J629" s="1016"/>
      <c r="K629" s="1016"/>
      <c r="L629" s="1016"/>
      <c r="M629" s="1016"/>
      <c r="N629" s="1016"/>
      <c r="O629" s="1016"/>
      <c r="P629" s="1016"/>
      <c r="Q629" s="1016"/>
      <c r="R629" s="1016"/>
    </row>
    <row r="630" spans="2:18" ht="18.75" customHeight="1">
      <c r="D630" s="267"/>
      <c r="E630" s="267"/>
      <c r="F630" s="267"/>
      <c r="G630" s="267"/>
      <c r="H630" s="267"/>
      <c r="I630" s="267"/>
      <c r="J630" s="267"/>
      <c r="K630" s="237"/>
      <c r="L630" s="267"/>
      <c r="M630" s="267"/>
      <c r="N630" s="267"/>
      <c r="O630" s="267"/>
      <c r="P630" s="267"/>
      <c r="Q630" s="267"/>
      <c r="R630" s="267"/>
    </row>
    <row r="631" spans="2:18" ht="18.75" customHeight="1">
      <c r="B631" s="279"/>
      <c r="C631" s="280"/>
      <c r="D631" s="281"/>
      <c r="E631" s="281"/>
      <c r="F631" s="281"/>
      <c r="G631" s="281"/>
      <c r="H631" s="281"/>
      <c r="I631" s="281"/>
      <c r="J631" s="281"/>
      <c r="K631" s="282"/>
      <c r="L631" s="281"/>
      <c r="M631" s="281"/>
      <c r="N631" s="281"/>
      <c r="O631" s="281"/>
      <c r="P631" s="281"/>
      <c r="Q631" s="281"/>
      <c r="R631" s="283"/>
    </row>
    <row r="632" spans="2:18" ht="18.75" customHeight="1">
      <c r="B632" s="284"/>
      <c r="C632" s="1091" t="s">
        <v>264</v>
      </c>
      <c r="D632" s="1091"/>
      <c r="E632" s="1091"/>
      <c r="F632" s="1091"/>
      <c r="G632" s="1091"/>
      <c r="H632" s="1091"/>
      <c r="I632" s="1091"/>
      <c r="J632" s="1091"/>
      <c r="K632" s="1091"/>
      <c r="L632" s="1091"/>
      <c r="M632" s="285"/>
      <c r="N632" s="285"/>
      <c r="O632" s="285"/>
      <c r="P632" s="285"/>
      <c r="Q632" s="285"/>
      <c r="R632" s="286"/>
    </row>
    <row r="633" spans="2:18" ht="18.75" customHeight="1">
      <c r="B633" s="287"/>
      <c r="C633" s="1091"/>
      <c r="D633" s="1091"/>
      <c r="E633" s="1091"/>
      <c r="F633" s="1091"/>
      <c r="G633" s="1091"/>
      <c r="H633" s="1091"/>
      <c r="I633" s="1091"/>
      <c r="J633" s="1091"/>
      <c r="K633" s="1091"/>
      <c r="L633" s="1091"/>
      <c r="M633" s="285"/>
      <c r="N633" s="285"/>
      <c r="O633" s="285"/>
      <c r="P633" s="285"/>
      <c r="Q633" s="285"/>
      <c r="R633" s="286"/>
    </row>
    <row r="634" spans="2:18" ht="9" customHeight="1" thickBot="1">
      <c r="B634" s="288"/>
      <c r="C634" s="289"/>
      <c r="D634" s="289"/>
      <c r="E634" s="289"/>
      <c r="F634" s="289"/>
      <c r="G634" s="289"/>
      <c r="H634" s="289"/>
      <c r="I634" s="289"/>
      <c r="J634" s="289"/>
      <c r="K634" s="289"/>
      <c r="L634" s="289"/>
      <c r="M634" s="285"/>
      <c r="N634" s="285"/>
      <c r="O634" s="285"/>
      <c r="P634" s="285"/>
      <c r="Q634" s="285"/>
      <c r="R634" s="286"/>
    </row>
    <row r="635" spans="2:18" ht="18.75" customHeight="1">
      <c r="B635" s="284"/>
      <c r="C635" s="1017" t="s">
        <v>224</v>
      </c>
      <c r="D635" s="290"/>
      <c r="E635" s="290"/>
      <c r="F635" s="290"/>
      <c r="G635" s="290"/>
      <c r="H635" s="290"/>
      <c r="I635" s="290"/>
      <c r="J635" s="290"/>
      <c r="K635" s="290"/>
      <c r="L635" s="290"/>
      <c r="M635" s="291"/>
      <c r="N635" s="291"/>
      <c r="O635" s="232" t="s">
        <v>229</v>
      </c>
      <c r="P635" s="292"/>
      <c r="Q635" s="293"/>
      <c r="R635" s="286"/>
    </row>
    <row r="636" spans="2:18" ht="18.75" customHeight="1">
      <c r="B636" s="284"/>
      <c r="C636" s="1018"/>
      <c r="D636" s="924"/>
      <c r="E636" s="924"/>
      <c r="F636" s="924"/>
      <c r="G636" s="924"/>
      <c r="H636" s="924"/>
      <c r="I636" s="924"/>
      <c r="J636" s="924"/>
      <c r="K636" s="924"/>
      <c r="L636" s="924"/>
      <c r="M636" s="291"/>
      <c r="N636" s="291"/>
      <c r="O636" s="908" t="s">
        <v>228</v>
      </c>
      <c r="P636" s="909"/>
      <c r="Q636" s="910"/>
      <c r="R636" s="286"/>
    </row>
    <row r="637" spans="2:18" ht="18.75" customHeight="1" thickBot="1">
      <c r="B637" s="284"/>
      <c r="C637" s="1019"/>
      <c r="D637" s="924"/>
      <c r="E637" s="924"/>
      <c r="F637" s="924"/>
      <c r="G637" s="924"/>
      <c r="H637" s="924"/>
      <c r="I637" s="924"/>
      <c r="J637" s="924"/>
      <c r="K637" s="924"/>
      <c r="L637" s="924"/>
      <c r="M637" s="294"/>
      <c r="N637" s="294"/>
      <c r="O637" s="908"/>
      <c r="P637" s="909"/>
      <c r="Q637" s="910"/>
      <c r="R637" s="286"/>
    </row>
    <row r="638" spans="2:18" ht="18.75" customHeight="1">
      <c r="B638" s="295"/>
      <c r="C638" s="290"/>
      <c r="D638" s="291"/>
      <c r="E638" s="291"/>
      <c r="F638" s="291"/>
      <c r="G638" s="291"/>
      <c r="H638" s="291"/>
      <c r="I638" s="291"/>
      <c r="J638" s="291"/>
      <c r="K638" s="291"/>
      <c r="L638" s="291"/>
      <c r="M638" s="294"/>
      <c r="N638" s="294"/>
      <c r="O638" s="911"/>
      <c r="P638" s="912"/>
      <c r="Q638" s="913"/>
      <c r="R638" s="286"/>
    </row>
    <row r="639" spans="2:18" ht="18.75" customHeight="1">
      <c r="B639" s="295"/>
      <c r="C639" s="290"/>
      <c r="D639" s="291"/>
      <c r="E639" s="291"/>
      <c r="F639" s="291"/>
      <c r="G639" s="920" t="s">
        <v>265</v>
      </c>
      <c r="H639" s="921"/>
      <c r="I639" s="291"/>
      <c r="J639" s="291"/>
      <c r="K639" s="291"/>
      <c r="L639" s="291"/>
      <c r="M639" s="291"/>
      <c r="N639" s="291"/>
      <c r="O639" s="296"/>
      <c r="P639" s="296"/>
      <c r="Q639" s="296"/>
      <c r="R639" s="286"/>
    </row>
    <row r="640" spans="2:18" ht="18.75" customHeight="1">
      <c r="B640" s="295"/>
      <c r="C640" s="290"/>
      <c r="D640" s="291"/>
      <c r="E640" s="291"/>
      <c r="F640" s="291"/>
      <c r="G640" s="922"/>
      <c r="H640" s="923"/>
      <c r="I640" s="291"/>
      <c r="J640" s="291"/>
      <c r="K640" s="291"/>
      <c r="L640" s="291"/>
      <c r="M640" s="291"/>
      <c r="N640" s="291"/>
      <c r="O640" s="297"/>
      <c r="P640" s="297"/>
      <c r="Q640" s="297"/>
      <c r="R640" s="286"/>
    </row>
    <row r="641" spans="2:18" ht="18.75" customHeight="1">
      <c r="B641" s="284"/>
      <c r="C641" s="290"/>
      <c r="D641" s="291"/>
      <c r="E641" s="291"/>
      <c r="F641" s="291"/>
      <c r="G641" s="291"/>
      <c r="H641" s="291"/>
      <c r="I641" s="290"/>
      <c r="J641" s="291"/>
      <c r="K641" s="291"/>
      <c r="L641" s="291"/>
      <c r="M641" s="291"/>
      <c r="N641" s="291"/>
      <c r="O641" s="291"/>
      <c r="P641" s="291"/>
      <c r="Q641" s="291"/>
      <c r="R641" s="286"/>
    </row>
    <row r="642" spans="2:18" ht="21" customHeight="1">
      <c r="B642" s="298"/>
      <c r="C642" s="299"/>
      <c r="D642" s="300"/>
      <c r="E642" s="300"/>
      <c r="F642" s="300"/>
      <c r="G642" s="300"/>
      <c r="H642" s="300"/>
      <c r="I642" s="299"/>
      <c r="J642" s="300"/>
      <c r="K642" s="300"/>
      <c r="L642" s="300"/>
      <c r="M642" s="300"/>
      <c r="N642" s="300"/>
      <c r="O642" s="299"/>
      <c r="P642" s="299"/>
      <c r="Q642" s="299"/>
      <c r="R642" s="301"/>
    </row>
    <row r="643" spans="2:18" ht="21" customHeight="1">
      <c r="D643" s="247"/>
      <c r="E643" s="247"/>
      <c r="F643" s="247"/>
      <c r="G643" s="247"/>
      <c r="H643" s="247"/>
      <c r="J643" s="247"/>
      <c r="K643" s="247"/>
      <c r="L643" s="247"/>
      <c r="M643" s="247"/>
      <c r="N643" s="247"/>
    </row>
    <row r="644" spans="2:18" ht="18.75" customHeight="1">
      <c r="B644" s="916" t="s">
        <v>266</v>
      </c>
      <c r="C644" s="916"/>
      <c r="D644" s="916"/>
      <c r="E644" s="916"/>
      <c r="F644" s="916"/>
      <c r="G644" s="916"/>
      <c r="H644" s="916"/>
      <c r="I644" s="916"/>
      <c r="J644" s="916"/>
      <c r="K644" s="916"/>
      <c r="L644" s="916"/>
      <c r="M644" s="916"/>
      <c r="N644" s="916"/>
      <c r="O644" s="916"/>
      <c r="P644" s="916"/>
      <c r="Q644" s="916"/>
      <c r="R644" s="916"/>
    </row>
    <row r="645" spans="2:18" ht="19.5" customHeight="1">
      <c r="B645" s="916"/>
      <c r="C645" s="916"/>
      <c r="D645" s="916"/>
      <c r="E645" s="916"/>
      <c r="F645" s="916"/>
      <c r="G645" s="916"/>
      <c r="H645" s="916"/>
      <c r="I645" s="916"/>
      <c r="J645" s="916"/>
      <c r="K645" s="916"/>
      <c r="L645" s="916"/>
      <c r="M645" s="916"/>
      <c r="N645" s="916"/>
      <c r="O645" s="916"/>
      <c r="P645" s="916"/>
      <c r="Q645" s="916"/>
      <c r="R645" s="916"/>
    </row>
    <row r="646" spans="2:18" ht="18.75" customHeight="1">
      <c r="B646" s="1021" t="s">
        <v>267</v>
      </c>
      <c r="C646" s="1021"/>
      <c r="D646" s="1021"/>
      <c r="E646" s="1021"/>
      <c r="F646" s="1021"/>
      <c r="G646" s="1021"/>
      <c r="H646" s="1021"/>
      <c r="I646" s="1021"/>
      <c r="J646" s="1021"/>
      <c r="K646" s="1021"/>
      <c r="L646" s="1021"/>
      <c r="M646" s="1021"/>
      <c r="N646" s="1021"/>
      <c r="O646" s="1021"/>
      <c r="P646" s="277"/>
      <c r="Q646" s="277"/>
      <c r="R646" s="277"/>
    </row>
    <row r="647" spans="2:18" ht="18.75" customHeight="1">
      <c r="B647" s="1021"/>
      <c r="C647" s="1021"/>
      <c r="D647" s="1021"/>
      <c r="E647" s="1021"/>
      <c r="F647" s="1021"/>
      <c r="G647" s="1021"/>
      <c r="H647" s="1021"/>
      <c r="I647" s="1021"/>
      <c r="J647" s="1021"/>
      <c r="K647" s="1021"/>
      <c r="L647" s="1021"/>
      <c r="M647" s="1021"/>
      <c r="N647" s="1021"/>
      <c r="O647" s="1021"/>
      <c r="P647" s="277"/>
      <c r="Q647" s="277"/>
      <c r="R647" s="277"/>
    </row>
    <row r="648" spans="2:18" ht="18.75" customHeight="1">
      <c r="B648" s="275"/>
      <c r="C648" s="275"/>
      <c r="D648" s="275"/>
      <c r="E648" s="275"/>
      <c r="F648" s="275"/>
      <c r="G648" s="275"/>
      <c r="H648" s="275"/>
      <c r="I648" s="275"/>
      <c r="J648" s="275"/>
      <c r="K648" s="275"/>
      <c r="L648" s="275"/>
      <c r="M648" s="275"/>
      <c r="N648" s="275"/>
      <c r="O648" s="275"/>
      <c r="P648" s="277"/>
      <c r="Q648" s="277"/>
      <c r="R648" s="277"/>
    </row>
    <row r="649" spans="2:18" ht="9" customHeight="1" thickBot="1">
      <c r="D649" s="247"/>
      <c r="E649" s="247"/>
      <c r="F649" s="247"/>
      <c r="G649" s="247"/>
      <c r="H649" s="247"/>
      <c r="J649" s="247"/>
      <c r="K649" s="247"/>
      <c r="L649" s="247"/>
      <c r="M649" s="247"/>
      <c r="N649" s="247"/>
    </row>
    <row r="650" spans="2:18" ht="18.75" customHeight="1">
      <c r="C650" s="917" t="s">
        <v>224</v>
      </c>
      <c r="M650" s="247"/>
      <c r="N650" s="247"/>
      <c r="O650" s="232" t="s">
        <v>269</v>
      </c>
      <c r="P650" s="230"/>
      <c r="Q650" s="231"/>
      <c r="R650" s="231"/>
    </row>
    <row r="651" spans="2:18" ht="18.75" customHeight="1">
      <c r="C651" s="918"/>
      <c r="D651" s="915"/>
      <c r="E651" s="915"/>
      <c r="F651" s="915"/>
      <c r="G651" s="915"/>
      <c r="H651" s="915"/>
      <c r="I651" s="915"/>
      <c r="J651" s="915"/>
      <c r="K651" s="915"/>
      <c r="L651" s="915"/>
      <c r="M651" s="247"/>
      <c r="N651" s="247"/>
      <c r="O651" s="908" t="s">
        <v>268</v>
      </c>
      <c r="P651" s="909"/>
      <c r="Q651" s="909"/>
      <c r="R651" s="910"/>
    </row>
    <row r="652" spans="2:18" ht="18.75" customHeight="1" thickBot="1">
      <c r="C652" s="919"/>
      <c r="D652" s="915"/>
      <c r="E652" s="915"/>
      <c r="F652" s="915"/>
      <c r="G652" s="915"/>
      <c r="H652" s="915"/>
      <c r="I652" s="915"/>
      <c r="J652" s="915"/>
      <c r="K652" s="915"/>
      <c r="L652" s="915"/>
      <c r="M652" s="247"/>
      <c r="N652" s="247"/>
      <c r="O652" s="911"/>
      <c r="P652" s="912"/>
      <c r="Q652" s="912"/>
      <c r="R652" s="913"/>
    </row>
    <row r="653" spans="2:18" ht="9" customHeight="1">
      <c r="B653" s="274"/>
      <c r="C653" s="274"/>
      <c r="D653" s="272"/>
      <c r="E653" s="272"/>
      <c r="F653" s="272"/>
      <c r="G653" s="272"/>
      <c r="H653" s="272"/>
      <c r="I653" s="272"/>
      <c r="J653" s="272"/>
      <c r="K653" s="272"/>
      <c r="L653" s="272"/>
      <c r="M653" s="247"/>
      <c r="N653" s="247"/>
      <c r="O653" s="278"/>
      <c r="P653" s="278"/>
      <c r="Q653" s="278"/>
      <c r="R653" s="278"/>
    </row>
    <row r="654" spans="2:18" ht="18.75" customHeight="1">
      <c r="B654" s="274"/>
      <c r="C654" s="274"/>
      <c r="D654" s="272"/>
      <c r="E654" s="272"/>
      <c r="F654" s="272"/>
      <c r="G654" s="272"/>
      <c r="H654" s="272"/>
      <c r="I654" s="272"/>
      <c r="J654" s="272"/>
      <c r="K654" s="272"/>
      <c r="L654" s="272"/>
      <c r="M654" s="247"/>
      <c r="N654" s="247"/>
      <c r="O654" s="278"/>
      <c r="P654" s="278"/>
      <c r="Q654" s="278"/>
      <c r="R654" s="278"/>
    </row>
    <row r="655" spans="2:18" ht="33.75" customHeight="1">
      <c r="B655" s="1082" t="s">
        <v>215</v>
      </c>
      <c r="C655" s="1082"/>
      <c r="D655" s="1082"/>
      <c r="E655" s="1082"/>
      <c r="F655" s="247"/>
      <c r="G655" s="247"/>
      <c r="H655" s="247"/>
      <c r="J655" s="247"/>
      <c r="K655" s="247"/>
      <c r="L655" s="247"/>
      <c r="M655" s="247"/>
      <c r="N655" s="247"/>
      <c r="O655" s="278"/>
      <c r="P655" s="278"/>
      <c r="Q655" s="278"/>
      <c r="R655" s="278"/>
    </row>
    <row r="656" spans="2:18" ht="18.75" customHeight="1">
      <c r="D656" s="247"/>
      <c r="E656" s="247"/>
      <c r="F656" s="247"/>
      <c r="G656" s="247"/>
      <c r="H656" s="247"/>
      <c r="J656" s="247"/>
      <c r="K656" s="247"/>
      <c r="L656" s="247"/>
      <c r="M656" s="247"/>
      <c r="N656" s="247"/>
      <c r="O656" s="278"/>
      <c r="P656" s="278"/>
      <c r="Q656" s="278"/>
      <c r="R656" s="278"/>
    </row>
    <row r="657" spans="4:18" ht="18.75" customHeight="1">
      <c r="D657" s="247"/>
      <c r="E657" s="247"/>
      <c r="F657" s="247"/>
      <c r="G657" s="247"/>
      <c r="H657" s="247"/>
      <c r="J657" s="247"/>
      <c r="K657" s="247"/>
      <c r="L657" s="247"/>
      <c r="M657" s="247"/>
      <c r="N657" s="247"/>
      <c r="O657" s="278"/>
      <c r="P657" s="278"/>
      <c r="Q657" s="278"/>
      <c r="R657" s="278"/>
    </row>
    <row r="658" spans="4:18" ht="18.75" customHeight="1">
      <c r="D658" s="247"/>
      <c r="E658" s="247"/>
      <c r="F658" s="247"/>
      <c r="G658" s="247"/>
      <c r="H658" s="247"/>
      <c r="J658" s="247"/>
      <c r="K658" s="247"/>
      <c r="L658" s="247"/>
      <c r="M658" s="247"/>
      <c r="N658" s="247"/>
      <c r="O658" s="278"/>
      <c r="P658" s="278"/>
      <c r="Q658" s="278"/>
      <c r="R658" s="278"/>
    </row>
    <row r="659" spans="4:18" ht="18.75" customHeight="1">
      <c r="D659" s="247"/>
      <c r="E659" s="247"/>
      <c r="F659" s="247"/>
      <c r="G659" s="247"/>
      <c r="H659" s="247"/>
      <c r="J659" s="247"/>
      <c r="K659" s="247"/>
      <c r="L659" s="247"/>
      <c r="M659" s="247"/>
      <c r="N659" s="247"/>
      <c r="O659" s="278"/>
      <c r="P659" s="278"/>
      <c r="Q659" s="278"/>
      <c r="R659" s="278"/>
    </row>
    <row r="660" spans="4:18" ht="18.75" customHeight="1">
      <c r="D660" s="247"/>
      <c r="E660" s="247"/>
      <c r="F660" s="247"/>
      <c r="G660" s="247"/>
      <c r="H660" s="247"/>
      <c r="J660" s="247"/>
      <c r="K660" s="247"/>
      <c r="L660" s="247"/>
      <c r="M660" s="247"/>
      <c r="N660" s="247"/>
      <c r="O660" s="278"/>
      <c r="P660" s="278"/>
      <c r="Q660" s="278"/>
      <c r="R660" s="278"/>
    </row>
    <row r="661" spans="4:18" ht="18.75" customHeight="1">
      <c r="D661" s="247"/>
      <c r="E661" s="247"/>
      <c r="F661" s="247"/>
      <c r="G661" s="247"/>
      <c r="H661" s="247"/>
      <c r="J661" s="247"/>
      <c r="K661" s="247"/>
      <c r="L661" s="247"/>
      <c r="M661" s="247"/>
      <c r="N661" s="247"/>
      <c r="O661" s="278"/>
      <c r="P661" s="278"/>
      <c r="Q661" s="278"/>
      <c r="R661" s="278"/>
    </row>
    <row r="662" spans="4:18" ht="18.75" customHeight="1">
      <c r="D662" s="247"/>
      <c r="E662" s="247"/>
      <c r="F662" s="247"/>
      <c r="G662" s="247"/>
      <c r="H662" s="247"/>
      <c r="J662" s="247"/>
      <c r="K662" s="247"/>
      <c r="L662" s="247"/>
      <c r="M662" s="247"/>
      <c r="N662" s="247"/>
      <c r="O662" s="278"/>
      <c r="P662" s="278"/>
      <c r="Q662" s="278"/>
      <c r="R662" s="278"/>
    </row>
    <row r="663" spans="4:18" ht="18.75" customHeight="1">
      <c r="D663" s="247"/>
      <c r="E663" s="247"/>
      <c r="F663" s="247"/>
      <c r="G663" s="247"/>
      <c r="H663" s="247"/>
      <c r="J663" s="247"/>
      <c r="K663" s="247"/>
      <c r="L663" s="247"/>
      <c r="M663" s="247"/>
      <c r="N663" s="247"/>
      <c r="O663" s="278"/>
      <c r="P663" s="278"/>
      <c r="Q663" s="278"/>
      <c r="R663" s="278"/>
    </row>
    <row r="664" spans="4:18" ht="18.75" customHeight="1">
      <c r="D664" s="247"/>
      <c r="E664" s="247"/>
      <c r="F664" s="247"/>
      <c r="G664" s="247"/>
      <c r="H664" s="247"/>
      <c r="J664" s="247"/>
      <c r="K664" s="247"/>
      <c r="L664" s="247"/>
      <c r="M664" s="247"/>
      <c r="N664" s="247"/>
      <c r="O664" s="278"/>
      <c r="P664" s="278"/>
      <c r="Q664" s="278"/>
      <c r="R664" s="278"/>
    </row>
    <row r="665" spans="4:18" ht="18.75" customHeight="1">
      <c r="D665" s="247"/>
      <c r="E665" s="247"/>
      <c r="F665" s="247"/>
      <c r="G665" s="247"/>
      <c r="H665" s="247"/>
      <c r="J665" s="247"/>
      <c r="K665" s="247"/>
      <c r="L665" s="247"/>
      <c r="M665" s="247"/>
      <c r="N665" s="247"/>
      <c r="O665" s="278"/>
      <c r="P665" s="278"/>
      <c r="Q665" s="278"/>
      <c r="R665" s="278"/>
    </row>
    <row r="666" spans="4:18" ht="18.75" customHeight="1">
      <c r="D666" s="247"/>
      <c r="E666" s="247"/>
      <c r="F666" s="247"/>
      <c r="G666" s="247"/>
      <c r="H666" s="247"/>
      <c r="J666" s="247"/>
      <c r="K666" s="247"/>
      <c r="L666" s="247"/>
      <c r="M666" s="247"/>
      <c r="N666" s="247"/>
      <c r="O666" s="278"/>
      <c r="P666" s="278"/>
      <c r="Q666" s="278"/>
      <c r="R666" s="278"/>
    </row>
    <row r="667" spans="4:18" ht="18.75" customHeight="1">
      <c r="D667" s="247"/>
      <c r="E667" s="247"/>
      <c r="F667" s="247"/>
      <c r="G667" s="247"/>
      <c r="H667" s="247"/>
      <c r="J667" s="247"/>
      <c r="K667" s="247"/>
      <c r="L667" s="247"/>
      <c r="M667" s="247"/>
      <c r="N667" s="247"/>
      <c r="O667" s="278"/>
      <c r="P667" s="278"/>
      <c r="Q667" s="278"/>
      <c r="R667" s="278"/>
    </row>
    <row r="668" spans="4:18" ht="18.75" customHeight="1">
      <c r="D668" s="247"/>
      <c r="E668" s="247"/>
      <c r="F668" s="247"/>
      <c r="G668" s="247"/>
      <c r="H668" s="247"/>
      <c r="J668" s="247"/>
      <c r="K668" s="247"/>
      <c r="L668" s="247"/>
      <c r="M668" s="247"/>
      <c r="N668" s="247"/>
      <c r="O668" s="278"/>
      <c r="P668" s="278"/>
      <c r="Q668" s="278"/>
      <c r="R668" s="278"/>
    </row>
    <row r="669" spans="4:18" ht="18.75" customHeight="1">
      <c r="D669" s="247"/>
      <c r="E669" s="247"/>
      <c r="F669" s="247"/>
      <c r="G669" s="247"/>
      <c r="H669" s="247"/>
      <c r="J669" s="247"/>
      <c r="K669" s="247"/>
      <c r="L669" s="247"/>
      <c r="M669" s="247"/>
      <c r="N669" s="247"/>
      <c r="O669" s="278"/>
      <c r="P669" s="278"/>
      <c r="Q669" s="278"/>
      <c r="R669" s="278"/>
    </row>
    <row r="670" spans="4:18" ht="18.75" customHeight="1">
      <c r="D670" s="247"/>
      <c r="E670" s="247"/>
      <c r="F670" s="247"/>
      <c r="G670" s="247"/>
      <c r="H670" s="247"/>
      <c r="J670" s="247"/>
      <c r="K670" s="247"/>
      <c r="L670" s="247"/>
      <c r="M670" s="247"/>
      <c r="N670" s="247"/>
      <c r="O670" s="278"/>
      <c r="P670" s="278"/>
      <c r="Q670" s="278"/>
      <c r="R670" s="278"/>
    </row>
    <row r="671" spans="4:18" ht="18.75" customHeight="1">
      <c r="D671" s="247"/>
      <c r="E671" s="247"/>
      <c r="F671" s="247"/>
      <c r="G671" s="247"/>
      <c r="H671" s="247"/>
      <c r="J671" s="247"/>
      <c r="K671" s="247"/>
      <c r="L671" s="247"/>
      <c r="M671" s="247"/>
      <c r="N671" s="247"/>
      <c r="O671" s="278"/>
      <c r="P671" s="278"/>
      <c r="Q671" s="278"/>
      <c r="R671" s="278"/>
    </row>
    <row r="672" spans="4:18" ht="18.75" customHeight="1">
      <c r="D672" s="247"/>
      <c r="E672" s="247"/>
      <c r="F672" s="247"/>
      <c r="G672" s="247"/>
      <c r="H672" s="247"/>
      <c r="J672" s="247"/>
      <c r="K672" s="247"/>
      <c r="L672" s="247"/>
      <c r="M672" s="247"/>
      <c r="N672" s="247"/>
      <c r="O672" s="278"/>
      <c r="P672" s="278"/>
      <c r="Q672" s="278"/>
      <c r="R672" s="278"/>
    </row>
    <row r="673" spans="2:18" ht="18.75" customHeight="1">
      <c r="D673" s="247"/>
      <c r="E673" s="247"/>
      <c r="F673" s="247"/>
      <c r="G673" s="247"/>
      <c r="H673" s="247"/>
      <c r="J673" s="247"/>
      <c r="K673" s="247"/>
      <c r="L673" s="247"/>
      <c r="M673" s="247"/>
      <c r="N673" s="247"/>
      <c r="O673" s="278"/>
      <c r="P673" s="278"/>
      <c r="Q673" s="278"/>
      <c r="R673" s="278"/>
    </row>
    <row r="674" spans="2:18" ht="18.75" customHeight="1">
      <c r="D674" s="247"/>
      <c r="E674" s="247"/>
      <c r="F674" s="247"/>
      <c r="G674" s="247"/>
      <c r="H674" s="247"/>
      <c r="J674" s="247"/>
      <c r="K674" s="247"/>
      <c r="L674" s="247"/>
      <c r="M674" s="247"/>
      <c r="N674" s="247"/>
      <c r="O674" s="278"/>
      <c r="P674" s="278"/>
      <c r="Q674" s="278"/>
      <c r="R674" s="278"/>
    </row>
    <row r="675" spans="2:18" ht="18.75" customHeight="1">
      <c r="D675" s="247"/>
      <c r="E675" s="247"/>
      <c r="F675" s="247"/>
      <c r="G675" s="247"/>
      <c r="H675" s="247"/>
      <c r="J675" s="247"/>
      <c r="K675" s="247"/>
      <c r="L675" s="247"/>
      <c r="M675" s="247"/>
      <c r="N675" s="247"/>
      <c r="O675" s="278"/>
      <c r="P675" s="278"/>
      <c r="Q675" s="278"/>
      <c r="R675" s="278"/>
    </row>
    <row r="676" spans="2:18" ht="18.75" customHeight="1">
      <c r="D676" s="247"/>
      <c r="E676" s="247"/>
      <c r="F676" s="247"/>
      <c r="G676" s="247"/>
      <c r="H676" s="247"/>
      <c r="J676" s="247"/>
      <c r="K676" s="247"/>
      <c r="L676" s="247"/>
      <c r="M676" s="247"/>
      <c r="N676" s="247"/>
      <c r="O676" s="278"/>
      <c r="P676" s="278"/>
      <c r="Q676" s="278"/>
      <c r="R676" s="278"/>
    </row>
    <row r="677" spans="2:18" ht="18.75" customHeight="1">
      <c r="D677" s="247"/>
      <c r="E677" s="247"/>
      <c r="F677" s="247"/>
      <c r="G677" s="247"/>
      <c r="H677" s="247"/>
      <c r="J677" s="247"/>
      <c r="K677" s="247"/>
      <c r="L677" s="247"/>
      <c r="M677" s="247"/>
      <c r="N677" s="247"/>
      <c r="O677" s="278"/>
      <c r="P677" s="278"/>
      <c r="Q677" s="278"/>
      <c r="R677" s="278"/>
    </row>
    <row r="678" spans="2:18" ht="18.75" customHeight="1">
      <c r="D678" s="247"/>
      <c r="E678" s="247"/>
      <c r="F678" s="247"/>
      <c r="G678" s="247"/>
      <c r="H678" s="247"/>
      <c r="J678" s="247"/>
      <c r="K678" s="247"/>
      <c r="L678" s="247"/>
      <c r="M678" s="247"/>
      <c r="N678" s="247"/>
      <c r="O678" s="278"/>
      <c r="P678" s="278"/>
      <c r="Q678" s="278"/>
      <c r="R678" s="278"/>
    </row>
    <row r="679" spans="2:18" ht="18.75" customHeight="1">
      <c r="D679" s="247"/>
      <c r="E679" s="247"/>
      <c r="F679" s="247"/>
      <c r="G679" s="247"/>
      <c r="H679" s="247"/>
      <c r="J679" s="247"/>
      <c r="K679" s="247"/>
      <c r="L679" s="247"/>
      <c r="M679" s="247"/>
      <c r="N679" s="247"/>
      <c r="O679" s="278"/>
      <c r="P679" s="278"/>
      <c r="Q679" s="278"/>
      <c r="R679" s="278"/>
    </row>
    <row r="680" spans="2:18" ht="18.75" customHeight="1">
      <c r="D680" s="247"/>
      <c r="E680" s="247"/>
      <c r="F680" s="247"/>
      <c r="G680" s="247"/>
      <c r="H680" s="247"/>
      <c r="J680" s="247"/>
      <c r="K680" s="247"/>
      <c r="L680" s="247"/>
      <c r="M680" s="247"/>
      <c r="N680" s="247"/>
      <c r="O680" s="278"/>
      <c r="P680" s="278"/>
      <c r="Q680" s="278"/>
      <c r="R680" s="278"/>
    </row>
    <row r="681" spans="2:18" ht="18.75" customHeight="1">
      <c r="D681" s="247"/>
      <c r="E681" s="247"/>
      <c r="F681" s="247"/>
      <c r="G681" s="247"/>
      <c r="H681" s="247"/>
      <c r="J681" s="247"/>
      <c r="K681" s="247"/>
      <c r="L681" s="247"/>
      <c r="M681" s="247"/>
      <c r="N681" s="247"/>
      <c r="O681" s="278"/>
      <c r="P681" s="278"/>
      <c r="Q681" s="278"/>
      <c r="R681" s="278"/>
    </row>
    <row r="682" spans="2:18" ht="18.75" customHeight="1">
      <c r="D682" s="247"/>
      <c r="E682" s="247"/>
      <c r="F682" s="247"/>
      <c r="G682" s="247"/>
      <c r="H682" s="247"/>
      <c r="J682" s="247"/>
      <c r="K682" s="247"/>
      <c r="L682" s="247"/>
      <c r="M682" s="247"/>
      <c r="N682" s="247"/>
      <c r="O682" s="278"/>
      <c r="P682" s="278"/>
      <c r="Q682" s="278"/>
      <c r="R682" s="278"/>
    </row>
    <row r="683" spans="2:18" ht="18.75" customHeight="1">
      <c r="B683" s="916" t="s">
        <v>275</v>
      </c>
      <c r="C683" s="916"/>
      <c r="D683" s="916"/>
      <c r="E683" s="916"/>
      <c r="F683" s="916"/>
      <c r="G683" s="916"/>
      <c r="H683" s="916"/>
      <c r="I683" s="916"/>
      <c r="J683" s="916"/>
      <c r="K683" s="916"/>
      <c r="L683" s="916"/>
      <c r="M683" s="916"/>
      <c r="N683" s="916"/>
      <c r="O683" s="916"/>
      <c r="P683" s="916"/>
      <c r="Q683" s="916"/>
      <c r="R683" s="916"/>
    </row>
    <row r="684" spans="2:18" ht="18.75" customHeight="1">
      <c r="B684" s="916"/>
      <c r="C684" s="916"/>
      <c r="D684" s="916"/>
      <c r="E684" s="916"/>
      <c r="F684" s="916"/>
      <c r="G684" s="916"/>
      <c r="H684" s="916"/>
      <c r="I684" s="916"/>
      <c r="J684" s="916"/>
      <c r="K684" s="916"/>
      <c r="L684" s="916"/>
      <c r="M684" s="916"/>
      <c r="N684" s="916"/>
      <c r="O684" s="916"/>
      <c r="P684" s="916"/>
      <c r="Q684" s="916"/>
      <c r="R684" s="916"/>
    </row>
    <row r="685" spans="2:18" ht="18.75" customHeight="1">
      <c r="B685" s="1021" t="s">
        <v>276</v>
      </c>
      <c r="C685" s="1021"/>
      <c r="D685" s="1021"/>
      <c r="E685" s="1021"/>
      <c r="F685" s="1021"/>
      <c r="G685" s="1021"/>
      <c r="H685" s="1021"/>
      <c r="I685" s="1021"/>
      <c r="J685" s="1021"/>
      <c r="K685" s="1089" t="s">
        <v>287</v>
      </c>
      <c r="L685" s="1090"/>
      <c r="M685" s="1090"/>
      <c r="N685" s="1090"/>
      <c r="O685" s="1090"/>
      <c r="P685" s="1090"/>
      <c r="Q685" s="1090"/>
      <c r="R685" s="1090"/>
    </row>
    <row r="686" spans="2:18" ht="18.75" customHeight="1">
      <c r="B686" s="1021"/>
      <c r="C686" s="1021"/>
      <c r="D686" s="1021"/>
      <c r="E686" s="1021"/>
      <c r="F686" s="1021"/>
      <c r="G686" s="1021"/>
      <c r="H686" s="1021"/>
      <c r="I686" s="1021"/>
      <c r="J686" s="1021"/>
      <c r="K686" s="1090"/>
      <c r="L686" s="1090"/>
      <c r="M686" s="1090"/>
      <c r="N686" s="1090"/>
      <c r="O686" s="1090"/>
      <c r="P686" s="1090"/>
      <c r="Q686" s="1090"/>
      <c r="R686" s="1090"/>
    </row>
    <row r="687" spans="2:18" ht="9" customHeight="1" thickBot="1">
      <c r="B687" s="268"/>
      <c r="C687" s="268"/>
      <c r="D687" s="268"/>
      <c r="E687" s="268"/>
      <c r="F687" s="268"/>
      <c r="G687" s="268"/>
      <c r="H687" s="268"/>
      <c r="I687" s="268"/>
      <c r="J687" s="268"/>
      <c r="K687" s="268"/>
      <c r="L687" s="268"/>
      <c r="M687" s="268"/>
      <c r="N687" s="268"/>
      <c r="O687" s="268"/>
      <c r="P687" s="268"/>
      <c r="Q687" s="268"/>
      <c r="R687" s="268"/>
    </row>
    <row r="688" spans="2:18" ht="18.75" customHeight="1">
      <c r="C688" s="917" t="s">
        <v>224</v>
      </c>
      <c r="M688" s="247"/>
      <c r="N688" s="247"/>
      <c r="O688" s="232" t="s">
        <v>270</v>
      </c>
      <c r="P688" s="230"/>
      <c r="Q688" s="231"/>
      <c r="R688" s="231"/>
    </row>
    <row r="689" spans="2:18" ht="18.75" customHeight="1">
      <c r="C689" s="918"/>
      <c r="D689" s="915"/>
      <c r="E689" s="915"/>
      <c r="F689" s="915"/>
      <c r="G689" s="915"/>
      <c r="H689" s="915"/>
      <c r="I689" s="915"/>
      <c r="J689" s="915"/>
      <c r="K689" s="915"/>
      <c r="L689" s="915"/>
      <c r="M689" s="247"/>
      <c r="N689" s="247"/>
      <c r="O689" s="1083"/>
      <c r="P689" s="1084"/>
      <c r="Q689" s="1084"/>
      <c r="R689" s="1085"/>
    </row>
    <row r="690" spans="2:18" ht="18.75" customHeight="1" thickBot="1">
      <c r="C690" s="919"/>
      <c r="D690" s="915"/>
      <c r="E690" s="915"/>
      <c r="F690" s="915"/>
      <c r="G690" s="915"/>
      <c r="H690" s="915"/>
      <c r="I690" s="915"/>
      <c r="J690" s="915"/>
      <c r="K690" s="915"/>
      <c r="L690" s="915"/>
      <c r="M690" s="247"/>
      <c r="N690" s="247"/>
      <c r="O690" s="1083"/>
      <c r="P690" s="1084"/>
      <c r="Q690" s="1084"/>
      <c r="R690" s="1085"/>
    </row>
    <row r="691" spans="2:18" ht="18.75" customHeight="1">
      <c r="D691" s="247"/>
      <c r="E691" s="247"/>
      <c r="F691" s="247"/>
      <c r="G691" s="247"/>
      <c r="H691" s="247"/>
      <c r="J691" s="247"/>
      <c r="K691" s="247"/>
      <c r="L691" s="247"/>
      <c r="M691" s="247"/>
      <c r="N691" s="247"/>
      <c r="O691" s="1086"/>
      <c r="P691" s="1087"/>
      <c r="Q691" s="1087"/>
      <c r="R691" s="1088"/>
    </row>
    <row r="692" spans="2:18" ht="18.75" customHeight="1">
      <c r="D692" s="247"/>
      <c r="E692" s="247"/>
      <c r="F692" s="247"/>
      <c r="G692" s="247"/>
      <c r="H692" s="247"/>
      <c r="J692" s="247"/>
      <c r="K692" s="247"/>
      <c r="L692" s="247"/>
      <c r="M692" s="247"/>
      <c r="N692" s="247"/>
    </row>
    <row r="693" spans="2:18" ht="18.75" customHeight="1">
      <c r="D693" s="247"/>
      <c r="E693" s="247"/>
      <c r="F693" s="247"/>
      <c r="G693" s="247"/>
      <c r="H693" s="247"/>
      <c r="J693" s="247"/>
      <c r="K693" s="247"/>
      <c r="L693" s="247"/>
      <c r="M693" s="247"/>
      <c r="N693" s="247"/>
    </row>
    <row r="694" spans="2:18" ht="18.75" customHeight="1">
      <c r="D694" s="273"/>
      <c r="E694" s="273"/>
      <c r="F694" s="273"/>
      <c r="G694" s="273"/>
      <c r="H694" s="273"/>
      <c r="I694" s="273"/>
      <c r="J694" s="273"/>
      <c r="K694" s="237"/>
      <c r="L694" s="273"/>
      <c r="M694" s="273"/>
      <c r="N694" s="273"/>
      <c r="O694" s="273"/>
      <c r="P694" s="273"/>
      <c r="Q694" s="273"/>
      <c r="R694" s="273"/>
    </row>
    <row r="695" spans="2:18" ht="18.75" customHeight="1">
      <c r="D695" s="273"/>
      <c r="E695" s="273"/>
      <c r="F695" s="273"/>
      <c r="G695" s="273"/>
      <c r="H695" s="273"/>
      <c r="I695" s="273"/>
      <c r="J695" s="273"/>
      <c r="K695" s="237"/>
      <c r="L695" s="273"/>
      <c r="M695" s="273"/>
      <c r="N695" s="273"/>
      <c r="O695" s="273"/>
      <c r="P695" s="273"/>
      <c r="Q695" s="273"/>
      <c r="R695" s="273"/>
    </row>
    <row r="696" spans="2:18" ht="18.75" customHeight="1">
      <c r="B696" s="916" t="s">
        <v>288</v>
      </c>
      <c r="C696" s="916"/>
      <c r="D696" s="916"/>
      <c r="E696" s="916"/>
      <c r="F696" s="916"/>
      <c r="G696" s="916"/>
      <c r="H696" s="916"/>
      <c r="I696" s="916"/>
      <c r="J696" s="916"/>
      <c r="K696" s="916"/>
      <c r="L696" s="916"/>
      <c r="M696" s="916"/>
      <c r="N696" s="916"/>
      <c r="O696" s="916"/>
      <c r="P696" s="916"/>
      <c r="Q696" s="916"/>
      <c r="R696" s="916"/>
    </row>
    <row r="697" spans="2:18" ht="18.75" customHeight="1">
      <c r="B697" s="916"/>
      <c r="C697" s="916"/>
      <c r="D697" s="916"/>
      <c r="E697" s="916"/>
      <c r="F697" s="916"/>
      <c r="G697" s="916"/>
      <c r="H697" s="916"/>
      <c r="I697" s="916"/>
      <c r="J697" s="916"/>
      <c r="K697" s="916"/>
      <c r="L697" s="916"/>
      <c r="M697" s="916"/>
      <c r="N697" s="916"/>
      <c r="O697" s="916"/>
      <c r="P697" s="916"/>
      <c r="Q697" s="916"/>
      <c r="R697" s="916"/>
    </row>
    <row r="698" spans="2:18" ht="18.75" customHeight="1">
      <c r="D698" s="273"/>
      <c r="E698" s="273"/>
      <c r="F698" s="273"/>
      <c r="G698" s="273"/>
      <c r="H698" s="273"/>
      <c r="I698" s="273"/>
      <c r="J698" s="273"/>
      <c r="K698" s="1089" t="s">
        <v>287</v>
      </c>
      <c r="L698" s="1090"/>
      <c r="M698" s="1090"/>
      <c r="N698" s="1090"/>
      <c r="O698" s="1090"/>
      <c r="P698" s="1090"/>
      <c r="Q698" s="1090"/>
      <c r="R698" s="1090"/>
    </row>
    <row r="699" spans="2:18" ht="18.75" customHeight="1">
      <c r="D699" s="273"/>
      <c r="E699" s="273"/>
      <c r="F699" s="273"/>
      <c r="G699" s="273"/>
      <c r="H699" s="273"/>
      <c r="I699" s="273"/>
      <c r="J699" s="273"/>
      <c r="K699" s="1090"/>
      <c r="L699" s="1090"/>
      <c r="M699" s="1090"/>
      <c r="N699" s="1090"/>
      <c r="O699" s="1090"/>
      <c r="P699" s="1090"/>
      <c r="Q699" s="1090"/>
      <c r="R699" s="1090"/>
    </row>
    <row r="700" spans="2:18" ht="18.75" customHeight="1">
      <c r="D700" s="273"/>
      <c r="E700" s="273"/>
      <c r="F700" s="273"/>
      <c r="G700" s="273"/>
      <c r="H700" s="273"/>
      <c r="I700" s="273"/>
      <c r="J700" s="273"/>
      <c r="K700" s="237"/>
      <c r="L700" s="273"/>
      <c r="M700" s="273"/>
      <c r="N700" s="273"/>
      <c r="O700" s="273"/>
      <c r="P700" s="273"/>
      <c r="Q700" s="273"/>
      <c r="R700" s="273"/>
    </row>
    <row r="701" spans="2:18" ht="18.75" customHeight="1" thickBot="1">
      <c r="D701" s="273"/>
      <c r="E701" s="273"/>
      <c r="F701" s="273"/>
      <c r="G701" s="273"/>
      <c r="H701" s="273"/>
      <c r="I701" s="273"/>
      <c r="J701" s="273"/>
      <c r="K701" s="237"/>
      <c r="L701" s="273"/>
      <c r="M701" s="273"/>
      <c r="N701" s="273"/>
      <c r="O701" s="273"/>
      <c r="P701" s="273"/>
      <c r="Q701" s="273"/>
      <c r="R701" s="273"/>
    </row>
    <row r="702" spans="2:18" ht="18.75" customHeight="1" thickTop="1">
      <c r="B702" s="926"/>
      <c r="C702" s="1005" t="s">
        <v>281</v>
      </c>
      <c r="D702" s="1005"/>
      <c r="E702" s="1005"/>
      <c r="F702" s="1005"/>
      <c r="G702" s="1005"/>
      <c r="H702" s="1005"/>
      <c r="I702" s="1005"/>
      <c r="J702" s="1005"/>
      <c r="K702" s="1005"/>
      <c r="L702" s="1005"/>
      <c r="M702" s="1005"/>
      <c r="N702" s="1005"/>
      <c r="O702" s="1005"/>
      <c r="P702" s="1005"/>
      <c r="Q702" s="1005"/>
      <c r="R702" s="1005"/>
    </row>
    <row r="703" spans="2:18" ht="18.75" customHeight="1" thickBot="1">
      <c r="B703" s="927"/>
      <c r="C703" s="1006"/>
      <c r="D703" s="1006"/>
      <c r="E703" s="1006"/>
      <c r="F703" s="1006"/>
      <c r="G703" s="1006"/>
      <c r="H703" s="1006"/>
      <c r="I703" s="1006"/>
      <c r="J703" s="1006"/>
      <c r="K703" s="1006"/>
      <c r="L703" s="1006"/>
      <c r="M703" s="1006"/>
      <c r="N703" s="1006"/>
      <c r="O703" s="1006"/>
      <c r="P703" s="1006"/>
      <c r="Q703" s="1006"/>
      <c r="R703" s="1006"/>
    </row>
    <row r="704" spans="2:18" ht="10.5" customHeight="1" thickTop="1"/>
    <row r="705" spans="2:18">
      <c r="B705" s="1069"/>
      <c r="C705" s="1070"/>
      <c r="D705" s="1070"/>
      <c r="E705" s="1070"/>
      <c r="F705" s="1070"/>
      <c r="G705" s="1070"/>
      <c r="H705" s="1070"/>
      <c r="I705" s="1070"/>
      <c r="J705" s="1070"/>
      <c r="K705" s="1070"/>
      <c r="L705" s="1070"/>
      <c r="M705" s="1070"/>
      <c r="N705" s="1070"/>
      <c r="O705" s="1080" t="s">
        <v>208</v>
      </c>
      <c r="P705" s="1080"/>
      <c r="Q705" s="1080"/>
      <c r="R705" s="1080"/>
    </row>
    <row r="706" spans="2:18" ht="18.75" customHeight="1">
      <c r="B706" s="1071" t="s">
        <v>279</v>
      </c>
      <c r="C706" s="1072"/>
      <c r="D706" s="1073"/>
      <c r="E706" s="900" t="s">
        <v>295</v>
      </c>
      <c r="F706" s="900"/>
      <c r="G706" s="900"/>
      <c r="H706" s="900"/>
      <c r="I706" s="900"/>
      <c r="J706" s="900"/>
      <c r="K706" s="900"/>
      <c r="L706" s="900"/>
      <c r="M706" s="900"/>
      <c r="N706" s="901"/>
      <c r="O706" s="906" t="s">
        <v>280</v>
      </c>
      <c r="P706" s="907"/>
      <c r="Q706" s="907"/>
      <c r="R706" s="907"/>
    </row>
    <row r="707" spans="2:18" ht="18.75" customHeight="1">
      <c r="B707" s="1074"/>
      <c r="C707" s="1075"/>
      <c r="D707" s="1076"/>
      <c r="E707" s="902"/>
      <c r="F707" s="902"/>
      <c r="G707" s="902"/>
      <c r="H707" s="902"/>
      <c r="I707" s="902"/>
      <c r="J707" s="902"/>
      <c r="K707" s="902"/>
      <c r="L707" s="902"/>
      <c r="M707" s="902"/>
      <c r="N707" s="903"/>
      <c r="O707" s="907"/>
      <c r="P707" s="907"/>
      <c r="Q707" s="907"/>
      <c r="R707" s="907"/>
    </row>
    <row r="708" spans="2:18" ht="18.75" customHeight="1">
      <c r="B708" s="1074"/>
      <c r="C708" s="1075"/>
      <c r="D708" s="1076"/>
      <c r="E708" s="904"/>
      <c r="F708" s="904"/>
      <c r="G708" s="904"/>
      <c r="H708" s="904"/>
      <c r="I708" s="904"/>
      <c r="J708" s="904"/>
      <c r="K708" s="904"/>
      <c r="L708" s="904"/>
      <c r="M708" s="904"/>
      <c r="N708" s="905"/>
      <c r="O708" s="907"/>
      <c r="P708" s="907"/>
      <c r="Q708" s="907"/>
      <c r="R708" s="907"/>
    </row>
    <row r="709" spans="2:18" ht="18.75" customHeight="1">
      <c r="B709" s="1074"/>
      <c r="C709" s="1075"/>
      <c r="D709" s="1076"/>
      <c r="E709" s="900" t="s">
        <v>296</v>
      </c>
      <c r="F709" s="900"/>
      <c r="G709" s="900"/>
      <c r="H709" s="900"/>
      <c r="I709" s="900"/>
      <c r="J709" s="900"/>
      <c r="K709" s="900"/>
      <c r="L709" s="900"/>
      <c r="M709" s="900"/>
      <c r="N709" s="901"/>
      <c r="O709" s="906" t="s">
        <v>297</v>
      </c>
      <c r="P709" s="907"/>
      <c r="Q709" s="907"/>
      <c r="R709" s="907"/>
    </row>
    <row r="710" spans="2:18" ht="18.75" customHeight="1">
      <c r="B710" s="1074"/>
      <c r="C710" s="1075"/>
      <c r="D710" s="1076"/>
      <c r="E710" s="902"/>
      <c r="F710" s="902"/>
      <c r="G710" s="902"/>
      <c r="H710" s="902"/>
      <c r="I710" s="902"/>
      <c r="J710" s="902"/>
      <c r="K710" s="902"/>
      <c r="L710" s="902"/>
      <c r="M710" s="902"/>
      <c r="N710" s="903"/>
      <c r="O710" s="906"/>
      <c r="P710" s="907"/>
      <c r="Q710" s="907"/>
      <c r="R710" s="907"/>
    </row>
    <row r="711" spans="2:18" ht="18.75" customHeight="1">
      <c r="B711" s="1074"/>
      <c r="C711" s="1075"/>
      <c r="D711" s="1076"/>
      <c r="E711" s="902"/>
      <c r="F711" s="902"/>
      <c r="G711" s="902"/>
      <c r="H711" s="902"/>
      <c r="I711" s="902"/>
      <c r="J711" s="902"/>
      <c r="K711" s="902"/>
      <c r="L711" s="902"/>
      <c r="M711" s="902"/>
      <c r="N711" s="903"/>
      <c r="O711" s="906"/>
      <c r="P711" s="907"/>
      <c r="Q711" s="907"/>
      <c r="R711" s="907"/>
    </row>
    <row r="712" spans="2:18" ht="18.75" customHeight="1">
      <c r="B712" s="1074"/>
      <c r="C712" s="1075"/>
      <c r="D712" s="1076"/>
      <c r="E712" s="902"/>
      <c r="F712" s="902"/>
      <c r="G712" s="902"/>
      <c r="H712" s="902"/>
      <c r="I712" s="902"/>
      <c r="J712" s="902"/>
      <c r="K712" s="902"/>
      <c r="L712" s="902"/>
      <c r="M712" s="902"/>
      <c r="N712" s="903"/>
      <c r="O712" s="906"/>
      <c r="P712" s="907"/>
      <c r="Q712" s="907"/>
      <c r="R712" s="907"/>
    </row>
    <row r="713" spans="2:18" ht="18.75" customHeight="1">
      <c r="B713" s="1074"/>
      <c r="C713" s="1075"/>
      <c r="D713" s="1076"/>
      <c r="E713" s="902"/>
      <c r="F713" s="902"/>
      <c r="G713" s="902"/>
      <c r="H713" s="902"/>
      <c r="I713" s="902"/>
      <c r="J713" s="902"/>
      <c r="K713" s="902"/>
      <c r="L713" s="902"/>
      <c r="M713" s="902"/>
      <c r="N713" s="903"/>
      <c r="O713" s="907"/>
      <c r="P713" s="907"/>
      <c r="Q713" s="907"/>
      <c r="R713" s="907"/>
    </row>
    <row r="714" spans="2:18" ht="18.75" customHeight="1">
      <c r="B714" s="1074"/>
      <c r="C714" s="1075"/>
      <c r="D714" s="1076"/>
      <c r="E714" s="904"/>
      <c r="F714" s="904"/>
      <c r="G714" s="904"/>
      <c r="H714" s="904"/>
      <c r="I714" s="904"/>
      <c r="J714" s="904"/>
      <c r="K714" s="904"/>
      <c r="L714" s="904"/>
      <c r="M714" s="904"/>
      <c r="N714" s="905"/>
      <c r="O714" s="907"/>
      <c r="P714" s="907"/>
      <c r="Q714" s="907"/>
      <c r="R714" s="907"/>
    </row>
    <row r="715" spans="2:18" ht="18.75" customHeight="1">
      <c r="B715" s="1074"/>
      <c r="C715" s="1075"/>
      <c r="D715" s="1076"/>
      <c r="E715" s="900" t="s">
        <v>294</v>
      </c>
      <c r="F715" s="900"/>
      <c r="G715" s="900"/>
      <c r="H715" s="900"/>
      <c r="I715" s="900"/>
      <c r="J715" s="900"/>
      <c r="K715" s="900"/>
      <c r="L715" s="900"/>
      <c r="M715" s="900"/>
      <c r="N715" s="901"/>
      <c r="O715" s="1066" t="s">
        <v>293</v>
      </c>
      <c r="P715" s="1067"/>
      <c r="Q715" s="1067"/>
      <c r="R715" s="1067"/>
    </row>
    <row r="716" spans="2:18" ht="18.75" customHeight="1">
      <c r="B716" s="1074"/>
      <c r="C716" s="1075"/>
      <c r="D716" s="1076"/>
      <c r="E716" s="902"/>
      <c r="F716" s="902"/>
      <c r="G716" s="902"/>
      <c r="H716" s="902"/>
      <c r="I716" s="902"/>
      <c r="J716" s="902"/>
      <c r="K716" s="902"/>
      <c r="L716" s="902"/>
      <c r="M716" s="902"/>
      <c r="N716" s="903"/>
      <c r="O716" s="1066"/>
      <c r="P716" s="1067"/>
      <c r="Q716" s="1067"/>
      <c r="R716" s="1067"/>
    </row>
    <row r="717" spans="2:18" ht="18.75" customHeight="1">
      <c r="B717" s="1074"/>
      <c r="C717" s="1075"/>
      <c r="D717" s="1076"/>
      <c r="E717" s="902"/>
      <c r="F717" s="902"/>
      <c r="G717" s="902"/>
      <c r="H717" s="902"/>
      <c r="I717" s="902"/>
      <c r="J717" s="902"/>
      <c r="K717" s="902"/>
      <c r="L717" s="902"/>
      <c r="M717" s="902"/>
      <c r="N717" s="903"/>
      <c r="O717" s="1066"/>
      <c r="P717" s="1067"/>
      <c r="Q717" s="1067"/>
      <c r="R717" s="1067"/>
    </row>
    <row r="718" spans="2:18" ht="18.75" customHeight="1">
      <c r="B718" s="1074"/>
      <c r="C718" s="1075"/>
      <c r="D718" s="1076"/>
      <c r="E718" s="902"/>
      <c r="F718" s="902"/>
      <c r="G718" s="902"/>
      <c r="H718" s="902"/>
      <c r="I718" s="902"/>
      <c r="J718" s="902"/>
      <c r="K718" s="902"/>
      <c r="L718" s="902"/>
      <c r="M718" s="902"/>
      <c r="N718" s="903"/>
      <c r="O718" s="1068"/>
      <c r="P718" s="1067"/>
      <c r="Q718" s="1067"/>
      <c r="R718" s="1067"/>
    </row>
    <row r="719" spans="2:18" ht="18.75" customHeight="1">
      <c r="B719" s="1077"/>
      <c r="C719" s="1078"/>
      <c r="D719" s="1079"/>
      <c r="E719" s="904"/>
      <c r="F719" s="904"/>
      <c r="G719" s="904"/>
      <c r="H719" s="904"/>
      <c r="I719" s="904"/>
      <c r="J719" s="904"/>
      <c r="K719" s="904"/>
      <c r="L719" s="904"/>
      <c r="M719" s="904"/>
      <c r="N719" s="905"/>
      <c r="O719" s="1067"/>
      <c r="P719" s="1067"/>
      <c r="Q719" s="1067"/>
      <c r="R719" s="1067"/>
    </row>
  </sheetData>
  <sheetProtection password="CCEB" sheet="1" objects="1" scenarios="1"/>
  <mergeCells count="198">
    <mergeCell ref="B608:R609"/>
    <mergeCell ref="O612:R613"/>
    <mergeCell ref="Q623:R623"/>
    <mergeCell ref="J636:J637"/>
    <mergeCell ref="K636:K637"/>
    <mergeCell ref="O48:P48"/>
    <mergeCell ref="B51:N53"/>
    <mergeCell ref="O49:R51"/>
    <mergeCell ref="B205:M206"/>
    <mergeCell ref="O222:P222"/>
    <mergeCell ref="O223:R224"/>
    <mergeCell ref="B254:C254"/>
    <mergeCell ref="B255:N256"/>
    <mergeCell ref="B251:N252"/>
    <mergeCell ref="F247:I248"/>
    <mergeCell ref="B227:R228"/>
    <mergeCell ref="B165:C165"/>
    <mergeCell ref="B232:R233"/>
    <mergeCell ref="B458:R459"/>
    <mergeCell ref="O155:R156"/>
    <mergeCell ref="B170:L171"/>
    <mergeCell ref="O174:R180"/>
    <mergeCell ref="B194:R195"/>
    <mergeCell ref="B166:L167"/>
    <mergeCell ref="C702:R703"/>
    <mergeCell ref="B702:B703"/>
    <mergeCell ref="B453:C453"/>
    <mergeCell ref="B454:L455"/>
    <mergeCell ref="O454:R455"/>
    <mergeCell ref="B655:E655"/>
    <mergeCell ref="B646:O647"/>
    <mergeCell ref="O651:R652"/>
    <mergeCell ref="O689:R691"/>
    <mergeCell ref="B696:R697"/>
    <mergeCell ref="B685:J686"/>
    <mergeCell ref="K685:R686"/>
    <mergeCell ref="K698:R699"/>
    <mergeCell ref="L636:L637"/>
    <mergeCell ref="C632:L633"/>
    <mergeCell ref="O636:Q638"/>
    <mergeCell ref="B569:B570"/>
    <mergeCell ref="C569:R570"/>
    <mergeCell ref="B572:R573"/>
    <mergeCell ref="B644:R645"/>
    <mergeCell ref="C650:C652"/>
    <mergeCell ref="D651:D652"/>
    <mergeCell ref="E651:E652"/>
    <mergeCell ref="F651:F652"/>
    <mergeCell ref="O715:R719"/>
    <mergeCell ref="B705:N705"/>
    <mergeCell ref="E706:N708"/>
    <mergeCell ref="B706:D719"/>
    <mergeCell ref="E715:N719"/>
    <mergeCell ref="O705:R705"/>
    <mergeCell ref="O207:R208"/>
    <mergeCell ref="C315:R316"/>
    <mergeCell ref="B315:B316"/>
    <mergeCell ref="O328:R331"/>
    <mergeCell ref="O369:R372"/>
    <mergeCell ref="O236:R238"/>
    <mergeCell ref="O245:R247"/>
    <mergeCell ref="O248:R248"/>
    <mergeCell ref="O215:R216"/>
    <mergeCell ref="B226:C226"/>
    <mergeCell ref="O512:R515"/>
    <mergeCell ref="O543:R546"/>
    <mergeCell ref="B383:C383"/>
    <mergeCell ref="B384:L385"/>
    <mergeCell ref="B351:J352"/>
    <mergeCell ref="B391:E391"/>
    <mergeCell ref="B425:E425"/>
    <mergeCell ref="O393:R396"/>
    <mergeCell ref="B1:R2"/>
    <mergeCell ref="O41:P41"/>
    <mergeCell ref="B27:R29"/>
    <mergeCell ref="B30:F30"/>
    <mergeCell ref="H30:L30"/>
    <mergeCell ref="G7:I7"/>
    <mergeCell ref="P15:R17"/>
    <mergeCell ref="P7:R7"/>
    <mergeCell ref="P14:R14"/>
    <mergeCell ref="C4:R5"/>
    <mergeCell ref="B4:B5"/>
    <mergeCell ref="P18:R19"/>
    <mergeCell ref="O36:R39"/>
    <mergeCell ref="B7:E7"/>
    <mergeCell ref="B8:E12"/>
    <mergeCell ref="B18:E20"/>
    <mergeCell ref="G8:I15"/>
    <mergeCell ref="P8:R12"/>
    <mergeCell ref="K7:N7"/>
    <mergeCell ref="K8:N10"/>
    <mergeCell ref="K11:N12"/>
    <mergeCell ref="K14:N14"/>
    <mergeCell ref="K15:N17"/>
    <mergeCell ref="K18:N19"/>
    <mergeCell ref="G651:G652"/>
    <mergeCell ref="B250:C250"/>
    <mergeCell ref="B502:B503"/>
    <mergeCell ref="C502:R503"/>
    <mergeCell ref="B505:R506"/>
    <mergeCell ref="B508:R509"/>
    <mergeCell ref="O489:R492"/>
    <mergeCell ref="O462:R465"/>
    <mergeCell ref="B507:C507"/>
    <mergeCell ref="B388:Q389"/>
    <mergeCell ref="R388:R389"/>
    <mergeCell ref="E636:E637"/>
    <mergeCell ref="F636:F637"/>
    <mergeCell ref="G636:G637"/>
    <mergeCell ref="H636:H637"/>
    <mergeCell ref="I636:I637"/>
    <mergeCell ref="B589:R590"/>
    <mergeCell ref="B575:R576"/>
    <mergeCell ref="B591:R592"/>
    <mergeCell ref="B577:R578"/>
    <mergeCell ref="B580:F580"/>
    <mergeCell ref="O580:R580"/>
    <mergeCell ref="B628:R629"/>
    <mergeCell ref="C635:C637"/>
    <mergeCell ref="B223:L224"/>
    <mergeCell ref="O211:R212"/>
    <mergeCell ref="O163:R164"/>
    <mergeCell ref="O198:R199"/>
    <mergeCell ref="O159:R160"/>
    <mergeCell ref="O173:R173"/>
    <mergeCell ref="O219:R220"/>
    <mergeCell ref="B267:C267"/>
    <mergeCell ref="B222:C222"/>
    <mergeCell ref="B169:C169"/>
    <mergeCell ref="U358:AK358"/>
    <mergeCell ref="U359:AK359"/>
    <mergeCell ref="U360:AK360"/>
    <mergeCell ref="Q283:R283"/>
    <mergeCell ref="B268:R269"/>
    <mergeCell ref="O272:R273"/>
    <mergeCell ref="O249:R249"/>
    <mergeCell ref="O301:R302"/>
    <mergeCell ref="B317:J318"/>
    <mergeCell ref="K317:R318"/>
    <mergeCell ref="B262:R263"/>
    <mergeCell ref="B259:B260"/>
    <mergeCell ref="C259:R260"/>
    <mergeCell ref="B264:R265"/>
    <mergeCell ref="O347:R350"/>
    <mergeCell ref="J7:J8"/>
    <mergeCell ref="H54:L54"/>
    <mergeCell ref="J18:J19"/>
    <mergeCell ref="K21:R21"/>
    <mergeCell ref="B21:E23"/>
    <mergeCell ref="B13:E14"/>
    <mergeCell ref="B15:E17"/>
    <mergeCell ref="O32:R33"/>
    <mergeCell ref="O130:R134"/>
    <mergeCell ref="G16:I19"/>
    <mergeCell ref="B25:B26"/>
    <mergeCell ref="C25:R26"/>
    <mergeCell ref="O42:R46"/>
    <mergeCell ref="B138:L139"/>
    <mergeCell ref="B152:L153"/>
    <mergeCell ref="B76:B77"/>
    <mergeCell ref="C76:R77"/>
    <mergeCell ref="B116:R117"/>
    <mergeCell ref="O95:R96"/>
    <mergeCell ref="B54:F54"/>
    <mergeCell ref="B78:R79"/>
    <mergeCell ref="B81:R83"/>
    <mergeCell ref="O56:R57"/>
    <mergeCell ref="O66:R70"/>
    <mergeCell ref="O141:R142"/>
    <mergeCell ref="O65:P65"/>
    <mergeCell ref="O146:R147"/>
    <mergeCell ref="O120:R122"/>
    <mergeCell ref="O129:R129"/>
    <mergeCell ref="E709:N714"/>
    <mergeCell ref="O709:R714"/>
    <mergeCell ref="O552:R554"/>
    <mergeCell ref="M558:R558"/>
    <mergeCell ref="M562:R562"/>
    <mergeCell ref="H651:H652"/>
    <mergeCell ref="I651:I652"/>
    <mergeCell ref="J651:J652"/>
    <mergeCell ref="K651:K652"/>
    <mergeCell ref="L651:L652"/>
    <mergeCell ref="B683:R684"/>
    <mergeCell ref="C688:C690"/>
    <mergeCell ref="D689:D690"/>
    <mergeCell ref="E689:E690"/>
    <mergeCell ref="F689:F690"/>
    <mergeCell ref="G689:G690"/>
    <mergeCell ref="H689:H690"/>
    <mergeCell ref="I689:I690"/>
    <mergeCell ref="J689:J690"/>
    <mergeCell ref="K689:K690"/>
    <mergeCell ref="L689:L690"/>
    <mergeCell ref="G639:H640"/>
    <mergeCell ref="O706:R708"/>
    <mergeCell ref="D636:D637"/>
  </mergeCells>
  <phoneticPr fontId="3"/>
  <pageMargins left="0.23622047244094491" right="0.23622047244094491" top="0.39370078740157483" bottom="0.39370078740157483" header="0" footer="0.31496062992125984"/>
  <pageSetup paperSize="9" scale="58" fitToHeight="0" orientation="portrait" r:id="rId1"/>
  <rowBreaks count="12" manualBreakCount="12">
    <brk id="23" max="18" man="1"/>
    <brk id="74" max="18" man="1"/>
    <brk id="136" max="18" man="1"/>
    <brk id="192" max="16383" man="1"/>
    <brk id="257" max="16383" man="1"/>
    <brk id="313" max="18" man="1"/>
    <brk id="386" max="18" man="1"/>
    <brk id="456" max="18" man="1"/>
    <brk id="500" max="18" man="1"/>
    <brk id="567" max="18" man="1"/>
    <brk id="626" max="18" man="1"/>
    <brk id="700"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①基本情報・異動情報（学生入力用）</vt:lpstr>
      <vt:lpstr>②異動情報・学校情報・機構に送付が必要な場合（学校入力用）</vt:lpstr>
      <vt:lpstr>③様式（自動作成・記入用）</vt:lpstr>
      <vt:lpstr>★異動願作成マニュアル～貸与退学～</vt:lpstr>
      <vt:lpstr>'★異動願作成マニュアル～貸与退学～'!Print_Area</vt:lpstr>
      <vt:lpstr>'①基本情報・異動情報（学生入力用）'!Print_Area</vt:lpstr>
      <vt:lpstr>'②異動情報・学校情報・機構に送付が必要な場合（学校入力用）'!Print_Area</vt:lpstr>
      <vt:lpstr>'③様式（自動作成・記入用）'!Print_Area</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1-1【貸与】退学の異動願（届）</dc:title>
  <dc:creator>JASSO</dc:creator>
  <cp:lastModifiedBy>JASSO</cp:lastModifiedBy>
  <cp:lastPrinted>2025-01-23T06:54:24Z</cp:lastPrinted>
  <dcterms:created xsi:type="dcterms:W3CDTF">2024-01-24T05:39:24Z</dcterms:created>
  <dcterms:modified xsi:type="dcterms:W3CDTF">2025-03-12T08:17:55Z</dcterms:modified>
</cp:coreProperties>
</file>